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Tovarné MŠ\"/>
    </mc:Choice>
  </mc:AlternateContent>
  <bookViews>
    <workbookView xWindow="0" yWindow="0" windowWidth="30720" windowHeight="13215"/>
  </bookViews>
  <sheets>
    <sheet name="Rekapitulácia stavby" sheetId="1" r:id="rId1"/>
    <sheet name="01 - MŠ Tovarne" sheetId="2" r:id="rId2"/>
    <sheet name="02 - Elektroinštalácia a ..." sheetId="3" r:id="rId3"/>
    <sheet name="03 - UK" sheetId="4" r:id="rId4"/>
    <sheet name="04 - Kotolňa" sheetId="5" r:id="rId5"/>
    <sheet name="05 - Vzduchotechnika" sheetId="6" r:id="rId6"/>
    <sheet name="06 - Zdravotechnika" sheetId="7" r:id="rId7"/>
  </sheets>
  <definedNames>
    <definedName name="_xlnm._FilterDatabase" localSheetId="1" hidden="1">'01 - MŠ Tovarne'!$C$100:$K$279</definedName>
    <definedName name="_xlnm._FilterDatabase" localSheetId="2" hidden="1">'02 - Elektroinštalácia a ...'!$C$89:$K$178</definedName>
    <definedName name="_xlnm._FilterDatabase" localSheetId="3" hidden="1">'03 - UK'!$C$88:$K$159</definedName>
    <definedName name="_xlnm._FilterDatabase" localSheetId="4" hidden="1">'04 - Kotolňa'!$C$88:$K$141</definedName>
    <definedName name="_xlnm._FilterDatabase" localSheetId="5" hidden="1">'05 - Vzduchotechnika'!$C$83:$K$104</definedName>
    <definedName name="_xlnm._FilterDatabase" localSheetId="6" hidden="1">'06 - Zdravotechnika'!$C$88:$K$191</definedName>
    <definedName name="_xlnm.Print_Titles" localSheetId="1">'01 - MŠ Tovarne'!$100:$100</definedName>
    <definedName name="_xlnm.Print_Titles" localSheetId="2">'02 - Elektroinštalácia a ...'!$89:$89</definedName>
    <definedName name="_xlnm.Print_Titles" localSheetId="3">'03 - UK'!$88:$88</definedName>
    <definedName name="_xlnm.Print_Titles" localSheetId="4">'04 - Kotolňa'!$88:$88</definedName>
    <definedName name="_xlnm.Print_Titles" localSheetId="5">'05 - Vzduchotechnika'!$83:$83</definedName>
    <definedName name="_xlnm.Print_Titles" localSheetId="6">'06 - Zdravotechnika'!$88:$88</definedName>
    <definedName name="_xlnm.Print_Titles" localSheetId="0">'Rekapitulácia stavby'!$52:$52</definedName>
    <definedName name="_xlnm.Print_Area" localSheetId="1">'01 - MŠ Tovarne'!$C$4:$J$39,'01 - MŠ Tovarne'!$C$45:$J$82,'01 - MŠ Tovarne'!$C$88:$K$279</definedName>
    <definedName name="_xlnm.Print_Area" localSheetId="2">'02 - Elektroinštalácia a ...'!$C$4:$J$39,'02 - Elektroinštalácia a ...'!$C$45:$J$71,'02 - Elektroinštalácia a ...'!$C$77:$K$178</definedName>
    <definedName name="_xlnm.Print_Area" localSheetId="3">'03 - UK'!$C$4:$J$39,'03 - UK'!$C$45:$J$70,'03 - UK'!$C$76:$K$159</definedName>
    <definedName name="_xlnm.Print_Area" localSheetId="4">'04 - Kotolňa'!$C$4:$J$39,'04 - Kotolňa'!$C$45:$J$70,'04 - Kotolňa'!$C$76:$K$141</definedName>
    <definedName name="_xlnm.Print_Area" localSheetId="5">'05 - Vzduchotechnika'!$C$4:$J$39,'05 - Vzduchotechnika'!$C$45:$J$65,'05 - Vzduchotechnika'!$C$71:$K$104</definedName>
    <definedName name="_xlnm.Print_Area" localSheetId="6">'06 - Zdravotechnika'!$C$4:$J$39,'06 - Zdravotechnika'!$C$45:$J$70,'06 - Zdravotechnika'!$C$76:$K$191</definedName>
    <definedName name="_xlnm.Print_Area" localSheetId="0">'Rekapitulácia stavby'!$D$4:$AO$36,'Rekapitulácia stavby'!$C$42:$AQ$61</definedName>
  </definedNames>
  <calcPr calcId="152511"/>
</workbook>
</file>

<file path=xl/calcChain.xml><?xml version="1.0" encoding="utf-8"?>
<calcChain xmlns="http://schemas.openxmlformats.org/spreadsheetml/2006/main">
  <c r="J37" i="7" l="1"/>
  <c r="J36" i="7"/>
  <c r="AY60" i="1"/>
  <c r="J35" i="7"/>
  <c r="AX60" i="1"/>
  <c r="BI191" i="7"/>
  <c r="BH191" i="7"/>
  <c r="BG191" i="7"/>
  <c r="BE191" i="7"/>
  <c r="T191" i="7"/>
  <c r="R191" i="7"/>
  <c r="P191" i="7"/>
  <c r="BK191" i="7"/>
  <c r="J191" i="7"/>
  <c r="BF191" i="7"/>
  <c r="BI190" i="7"/>
  <c r="BH190" i="7"/>
  <c r="BG190" i="7"/>
  <c r="BE190" i="7"/>
  <c r="T190" i="7"/>
  <c r="T189" i="7" s="1"/>
  <c r="R190" i="7"/>
  <c r="R189" i="7" s="1"/>
  <c r="P190" i="7"/>
  <c r="P189" i="7" s="1"/>
  <c r="BK190" i="7"/>
  <c r="BK189" i="7" s="1"/>
  <c r="J189" i="7" s="1"/>
  <c r="J69" i="7" s="1"/>
  <c r="J190" i="7"/>
  <c r="BF190" i="7"/>
  <c r="BI188" i="7"/>
  <c r="BH188" i="7"/>
  <c r="BG188" i="7"/>
  <c r="BE188" i="7"/>
  <c r="T188" i="7"/>
  <c r="T187" i="7" s="1"/>
  <c r="R188" i="7"/>
  <c r="R187" i="7" s="1"/>
  <c r="P188" i="7"/>
  <c r="P187" i="7" s="1"/>
  <c r="BK188" i="7"/>
  <c r="BK187" i="7" s="1"/>
  <c r="J187" i="7" s="1"/>
  <c r="J68" i="7" s="1"/>
  <c r="J188" i="7"/>
  <c r="BF188" i="7"/>
  <c r="BI186" i="7"/>
  <c r="BH186" i="7"/>
  <c r="BG186" i="7"/>
  <c r="BE186" i="7"/>
  <c r="T186" i="7"/>
  <c r="R186" i="7"/>
  <c r="R162" i="7" s="1"/>
  <c r="P186" i="7"/>
  <c r="BK186" i="7"/>
  <c r="BK162" i="7" s="1"/>
  <c r="J162" i="7" s="1"/>
  <c r="J67" i="7" s="1"/>
  <c r="J186" i="7"/>
  <c r="BF186" i="7" s="1"/>
  <c r="BI185" i="7"/>
  <c r="BH185" i="7"/>
  <c r="BG185" i="7"/>
  <c r="BE185" i="7"/>
  <c r="T185" i="7"/>
  <c r="R185" i="7"/>
  <c r="P185" i="7"/>
  <c r="BK185" i="7"/>
  <c r="J185" i="7"/>
  <c r="BF185" i="7" s="1"/>
  <c r="BI184" i="7"/>
  <c r="BH184" i="7"/>
  <c r="BG184" i="7"/>
  <c r="BE184" i="7"/>
  <c r="T184" i="7"/>
  <c r="R184" i="7"/>
  <c r="P184" i="7"/>
  <c r="BK184" i="7"/>
  <c r="J184" i="7"/>
  <c r="BF184" i="7" s="1"/>
  <c r="BI183" i="7"/>
  <c r="BH183" i="7"/>
  <c r="BG183" i="7"/>
  <c r="BE183" i="7"/>
  <c r="T183" i="7"/>
  <c r="R183" i="7"/>
  <c r="P183" i="7"/>
  <c r="BK183" i="7"/>
  <c r="J183" i="7"/>
  <c r="BF183" i="7"/>
  <c r="BI182" i="7"/>
  <c r="BH182" i="7"/>
  <c r="BG182" i="7"/>
  <c r="BE182" i="7"/>
  <c r="T182" i="7"/>
  <c r="R182" i="7"/>
  <c r="P182" i="7"/>
  <c r="BK182" i="7"/>
  <c r="J182" i="7"/>
  <c r="BF182" i="7"/>
  <c r="BI181" i="7"/>
  <c r="BH181" i="7"/>
  <c r="BG181" i="7"/>
  <c r="BE181" i="7"/>
  <c r="T181" i="7"/>
  <c r="R181" i="7"/>
  <c r="P181" i="7"/>
  <c r="BK181" i="7"/>
  <c r="J181" i="7"/>
  <c r="BF181" i="7"/>
  <c r="BI180" i="7"/>
  <c r="BH180" i="7"/>
  <c r="BG180" i="7"/>
  <c r="BE180" i="7"/>
  <c r="T180" i="7"/>
  <c r="R180" i="7"/>
  <c r="P180" i="7"/>
  <c r="BK180" i="7"/>
  <c r="J180" i="7"/>
  <c r="BF180" i="7"/>
  <c r="BI179" i="7"/>
  <c r="BH179" i="7"/>
  <c r="BG179" i="7"/>
  <c r="BE179" i="7"/>
  <c r="T179" i="7"/>
  <c r="R179" i="7"/>
  <c r="P179" i="7"/>
  <c r="BK179" i="7"/>
  <c r="J179" i="7"/>
  <c r="BF179" i="7"/>
  <c r="BI178" i="7"/>
  <c r="BH178" i="7"/>
  <c r="BG178" i="7"/>
  <c r="BE178" i="7"/>
  <c r="T178" i="7"/>
  <c r="R178" i="7"/>
  <c r="P178" i="7"/>
  <c r="BK178" i="7"/>
  <c r="J178" i="7"/>
  <c r="BF178" i="7"/>
  <c r="BI177" i="7"/>
  <c r="BH177" i="7"/>
  <c r="BG177" i="7"/>
  <c r="BE177" i="7"/>
  <c r="T177" i="7"/>
  <c r="R177" i="7"/>
  <c r="P177" i="7"/>
  <c r="BK177" i="7"/>
  <c r="J177" i="7"/>
  <c r="BF177" i="7"/>
  <c r="BI176" i="7"/>
  <c r="BH176" i="7"/>
  <c r="BG176" i="7"/>
  <c r="BE176" i="7"/>
  <c r="T176" i="7"/>
  <c r="R176" i="7"/>
  <c r="P176" i="7"/>
  <c r="BK176" i="7"/>
  <c r="J176" i="7"/>
  <c r="BF176" i="7"/>
  <c r="BI175" i="7"/>
  <c r="BH175" i="7"/>
  <c r="BG175" i="7"/>
  <c r="BE175" i="7"/>
  <c r="T175" i="7"/>
  <c r="R175" i="7"/>
  <c r="P175" i="7"/>
  <c r="BK175" i="7"/>
  <c r="J175" i="7"/>
  <c r="BF175" i="7"/>
  <c r="BI174" i="7"/>
  <c r="BH174" i="7"/>
  <c r="BG174" i="7"/>
  <c r="BE174" i="7"/>
  <c r="T174" i="7"/>
  <c r="R174" i="7"/>
  <c r="P174" i="7"/>
  <c r="BK174" i="7"/>
  <c r="J174" i="7"/>
  <c r="BF174" i="7"/>
  <c r="BI173" i="7"/>
  <c r="BH173" i="7"/>
  <c r="BG173" i="7"/>
  <c r="BE173" i="7"/>
  <c r="T173" i="7"/>
  <c r="R173" i="7"/>
  <c r="P173" i="7"/>
  <c r="BK173" i="7"/>
  <c r="J173" i="7"/>
  <c r="BF173" i="7"/>
  <c r="BI172" i="7"/>
  <c r="BH172" i="7"/>
  <c r="BG172" i="7"/>
  <c r="BE172" i="7"/>
  <c r="T172" i="7"/>
  <c r="R172" i="7"/>
  <c r="P172" i="7"/>
  <c r="BK172" i="7"/>
  <c r="J172" i="7"/>
  <c r="BF172" i="7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/>
  <c r="BI169" i="7"/>
  <c r="BH169" i="7"/>
  <c r="BG169" i="7"/>
  <c r="BE169" i="7"/>
  <c r="T169" i="7"/>
  <c r="R169" i="7"/>
  <c r="P169" i="7"/>
  <c r="BK169" i="7"/>
  <c r="J169" i="7"/>
  <c r="BF169" i="7"/>
  <c r="BI168" i="7"/>
  <c r="BH168" i="7"/>
  <c r="BG168" i="7"/>
  <c r="BE168" i="7"/>
  <c r="T168" i="7"/>
  <c r="R168" i="7"/>
  <c r="P168" i="7"/>
  <c r="BK168" i="7"/>
  <c r="J168" i="7"/>
  <c r="BF168" i="7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P166" i="7"/>
  <c r="BK166" i="7"/>
  <c r="J166" i="7"/>
  <c r="BF166" i="7"/>
  <c r="BI165" i="7"/>
  <c r="BH165" i="7"/>
  <c r="BG165" i="7"/>
  <c r="BE165" i="7"/>
  <c r="T165" i="7"/>
  <c r="R165" i="7"/>
  <c r="P165" i="7"/>
  <c r="BK165" i="7"/>
  <c r="J165" i="7"/>
  <c r="BF165" i="7"/>
  <c r="BI164" i="7"/>
  <c r="BH164" i="7"/>
  <c r="BG164" i="7"/>
  <c r="BE164" i="7"/>
  <c r="T164" i="7"/>
  <c r="R164" i="7"/>
  <c r="P164" i="7"/>
  <c r="BK164" i="7"/>
  <c r="J164" i="7"/>
  <c r="BF164" i="7"/>
  <c r="BI163" i="7"/>
  <c r="BH163" i="7"/>
  <c r="BG163" i="7"/>
  <c r="BE163" i="7"/>
  <c r="T163" i="7"/>
  <c r="T162" i="7"/>
  <c r="R163" i="7"/>
  <c r="P163" i="7"/>
  <c r="P162" i="7"/>
  <c r="BK163" i="7"/>
  <c r="J163" i="7"/>
  <c r="BF163" i="7" s="1"/>
  <c r="BI161" i="7"/>
  <c r="BH161" i="7"/>
  <c r="BG161" i="7"/>
  <c r="BE161" i="7"/>
  <c r="T161" i="7"/>
  <c r="T136" i="7" s="1"/>
  <c r="R161" i="7"/>
  <c r="P161" i="7"/>
  <c r="P136" i="7" s="1"/>
  <c r="BK161" i="7"/>
  <c r="J161" i="7"/>
  <c r="BF161" i="7" s="1"/>
  <c r="BI160" i="7"/>
  <c r="BH160" i="7"/>
  <c r="BG160" i="7"/>
  <c r="BE160" i="7"/>
  <c r="T160" i="7"/>
  <c r="R160" i="7"/>
  <c r="P160" i="7"/>
  <c r="BK160" i="7"/>
  <c r="J160" i="7"/>
  <c r="BF160" i="7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/>
  <c r="BI156" i="7"/>
  <c r="BH156" i="7"/>
  <c r="BG156" i="7"/>
  <c r="BE156" i="7"/>
  <c r="T156" i="7"/>
  <c r="R156" i="7"/>
  <c r="P156" i="7"/>
  <c r="BK156" i="7"/>
  <c r="J156" i="7"/>
  <c r="BF156" i="7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R154" i="7"/>
  <c r="P154" i="7"/>
  <c r="BK154" i="7"/>
  <c r="J154" i="7"/>
  <c r="BF154" i="7"/>
  <c r="BI153" i="7"/>
  <c r="BH153" i="7"/>
  <c r="BG153" i="7"/>
  <c r="BE153" i="7"/>
  <c r="T153" i="7"/>
  <c r="R153" i="7"/>
  <c r="P153" i="7"/>
  <c r="BK153" i="7"/>
  <c r="J153" i="7"/>
  <c r="BF153" i="7"/>
  <c r="BI152" i="7"/>
  <c r="BH152" i="7"/>
  <c r="BG152" i="7"/>
  <c r="BE152" i="7"/>
  <c r="T152" i="7"/>
  <c r="R152" i="7"/>
  <c r="P152" i="7"/>
  <c r="BK152" i="7"/>
  <c r="J152" i="7"/>
  <c r="BF152" i="7"/>
  <c r="BI151" i="7"/>
  <c r="BH151" i="7"/>
  <c r="BG151" i="7"/>
  <c r="BE151" i="7"/>
  <c r="T151" i="7"/>
  <c r="R151" i="7"/>
  <c r="P151" i="7"/>
  <c r="BK151" i="7"/>
  <c r="J151" i="7"/>
  <c r="BF151" i="7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/>
  <c r="BI147" i="7"/>
  <c r="BH147" i="7"/>
  <c r="BG147" i="7"/>
  <c r="BE147" i="7"/>
  <c r="T147" i="7"/>
  <c r="R147" i="7"/>
  <c r="P147" i="7"/>
  <c r="BK147" i="7"/>
  <c r="J147" i="7"/>
  <c r="BF147" i="7"/>
  <c r="BI146" i="7"/>
  <c r="BH146" i="7"/>
  <c r="BG146" i="7"/>
  <c r="BE146" i="7"/>
  <c r="T146" i="7"/>
  <c r="R146" i="7"/>
  <c r="P146" i="7"/>
  <c r="BK146" i="7"/>
  <c r="J146" i="7"/>
  <c r="BF146" i="7"/>
  <c r="BI145" i="7"/>
  <c r="BH145" i="7"/>
  <c r="BG145" i="7"/>
  <c r="BE145" i="7"/>
  <c r="T145" i="7"/>
  <c r="R145" i="7"/>
  <c r="P145" i="7"/>
  <c r="BK145" i="7"/>
  <c r="J145" i="7"/>
  <c r="BF145" i="7"/>
  <c r="BI144" i="7"/>
  <c r="BH144" i="7"/>
  <c r="BG144" i="7"/>
  <c r="BE144" i="7"/>
  <c r="T144" i="7"/>
  <c r="R144" i="7"/>
  <c r="P144" i="7"/>
  <c r="BK144" i="7"/>
  <c r="J144" i="7"/>
  <c r="BF144" i="7"/>
  <c r="BI143" i="7"/>
  <c r="BH143" i="7"/>
  <c r="BG143" i="7"/>
  <c r="BE143" i="7"/>
  <c r="T143" i="7"/>
  <c r="R143" i="7"/>
  <c r="P143" i="7"/>
  <c r="BK143" i="7"/>
  <c r="J143" i="7"/>
  <c r="BF143" i="7"/>
  <c r="BI142" i="7"/>
  <c r="BH142" i="7"/>
  <c r="BG142" i="7"/>
  <c r="BE142" i="7"/>
  <c r="T142" i="7"/>
  <c r="R142" i="7"/>
  <c r="P142" i="7"/>
  <c r="BK142" i="7"/>
  <c r="J142" i="7"/>
  <c r="BF142" i="7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R140" i="7"/>
  <c r="P140" i="7"/>
  <c r="BK140" i="7"/>
  <c r="J140" i="7"/>
  <c r="BF140" i="7"/>
  <c r="BI139" i="7"/>
  <c r="BH139" i="7"/>
  <c r="BG139" i="7"/>
  <c r="BE139" i="7"/>
  <c r="T139" i="7"/>
  <c r="R139" i="7"/>
  <c r="P139" i="7"/>
  <c r="BK139" i="7"/>
  <c r="J139" i="7"/>
  <c r="BF139" i="7"/>
  <c r="BI138" i="7"/>
  <c r="BH138" i="7"/>
  <c r="BG138" i="7"/>
  <c r="BE138" i="7"/>
  <c r="T138" i="7"/>
  <c r="R138" i="7"/>
  <c r="P138" i="7"/>
  <c r="BK138" i="7"/>
  <c r="J138" i="7"/>
  <c r="BF138" i="7"/>
  <c r="BI137" i="7"/>
  <c r="BH137" i="7"/>
  <c r="BG137" i="7"/>
  <c r="BE137" i="7"/>
  <c r="T137" i="7"/>
  <c r="R137" i="7"/>
  <c r="R136" i="7"/>
  <c r="P137" i="7"/>
  <c r="BK137" i="7"/>
  <c r="BK136" i="7"/>
  <c r="J136" i="7" s="1"/>
  <c r="J66" i="7" s="1"/>
  <c r="J137" i="7"/>
  <c r="BF137" i="7" s="1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/>
  <c r="BI132" i="7"/>
  <c r="BH132" i="7"/>
  <c r="BG132" i="7"/>
  <c r="BE132" i="7"/>
  <c r="T132" i="7"/>
  <c r="R132" i="7"/>
  <c r="P132" i="7"/>
  <c r="BK132" i="7"/>
  <c r="J132" i="7"/>
  <c r="BF132" i="7"/>
  <c r="BI131" i="7"/>
  <c r="BH131" i="7"/>
  <c r="BG131" i="7"/>
  <c r="BE131" i="7"/>
  <c r="T131" i="7"/>
  <c r="R131" i="7"/>
  <c r="P131" i="7"/>
  <c r="BK131" i="7"/>
  <c r="J131" i="7"/>
  <c r="BF131" i="7"/>
  <c r="BI130" i="7"/>
  <c r="BH130" i="7"/>
  <c r="BG130" i="7"/>
  <c r="BE130" i="7"/>
  <c r="T130" i="7"/>
  <c r="R130" i="7"/>
  <c r="P130" i="7"/>
  <c r="BK130" i="7"/>
  <c r="J130" i="7"/>
  <c r="BF130" i="7"/>
  <c r="BI129" i="7"/>
  <c r="BH129" i="7"/>
  <c r="BG129" i="7"/>
  <c r="BE129" i="7"/>
  <c r="T129" i="7"/>
  <c r="R129" i="7"/>
  <c r="P129" i="7"/>
  <c r="BK129" i="7"/>
  <c r="J129" i="7"/>
  <c r="BF129" i="7"/>
  <c r="BI128" i="7"/>
  <c r="BH128" i="7"/>
  <c r="BG128" i="7"/>
  <c r="BE128" i="7"/>
  <c r="T128" i="7"/>
  <c r="R128" i="7"/>
  <c r="P128" i="7"/>
  <c r="BK128" i="7"/>
  <c r="J128" i="7"/>
  <c r="BF128" i="7"/>
  <c r="BI127" i="7"/>
  <c r="BH127" i="7"/>
  <c r="BG127" i="7"/>
  <c r="BE127" i="7"/>
  <c r="T127" i="7"/>
  <c r="R127" i="7"/>
  <c r="P127" i="7"/>
  <c r="BK127" i="7"/>
  <c r="J127" i="7"/>
  <c r="BF127" i="7"/>
  <c r="BI126" i="7"/>
  <c r="BH126" i="7"/>
  <c r="BG126" i="7"/>
  <c r="BE126" i="7"/>
  <c r="T126" i="7"/>
  <c r="R126" i="7"/>
  <c r="P126" i="7"/>
  <c r="BK126" i="7"/>
  <c r="J126" i="7"/>
  <c r="BF126" i="7"/>
  <c r="BI125" i="7"/>
  <c r="BH125" i="7"/>
  <c r="BG125" i="7"/>
  <c r="BE125" i="7"/>
  <c r="T125" i="7"/>
  <c r="R125" i="7"/>
  <c r="P125" i="7"/>
  <c r="BK125" i="7"/>
  <c r="J125" i="7"/>
  <c r="BF125" i="7"/>
  <c r="BI124" i="7"/>
  <c r="BH124" i="7"/>
  <c r="BG124" i="7"/>
  <c r="BE124" i="7"/>
  <c r="T124" i="7"/>
  <c r="R124" i="7"/>
  <c r="P124" i="7"/>
  <c r="BK124" i="7"/>
  <c r="J124" i="7"/>
  <c r="BF124" i="7"/>
  <c r="BI123" i="7"/>
  <c r="BH123" i="7"/>
  <c r="BG123" i="7"/>
  <c r="BE123" i="7"/>
  <c r="T123" i="7"/>
  <c r="R123" i="7"/>
  <c r="P123" i="7"/>
  <c r="BK123" i="7"/>
  <c r="J123" i="7"/>
  <c r="BF123" i="7"/>
  <c r="BI122" i="7"/>
  <c r="BH122" i="7"/>
  <c r="BG122" i="7"/>
  <c r="BE122" i="7"/>
  <c r="T122" i="7"/>
  <c r="R122" i="7"/>
  <c r="P122" i="7"/>
  <c r="BK122" i="7"/>
  <c r="J122" i="7"/>
  <c r="BF122" i="7"/>
  <c r="BI121" i="7"/>
  <c r="BH121" i="7"/>
  <c r="BG121" i="7"/>
  <c r="BE121" i="7"/>
  <c r="T121" i="7"/>
  <c r="R121" i="7"/>
  <c r="P121" i="7"/>
  <c r="BK121" i="7"/>
  <c r="J121" i="7"/>
  <c r="BF121" i="7"/>
  <c r="BI120" i="7"/>
  <c r="BH120" i="7"/>
  <c r="BG120" i="7"/>
  <c r="BE120" i="7"/>
  <c r="T120" i="7"/>
  <c r="R120" i="7"/>
  <c r="P120" i="7"/>
  <c r="BK120" i="7"/>
  <c r="J120" i="7"/>
  <c r="BF120" i="7"/>
  <c r="BI119" i="7"/>
  <c r="BH119" i="7"/>
  <c r="BG119" i="7"/>
  <c r="BE119" i="7"/>
  <c r="T119" i="7"/>
  <c r="R119" i="7"/>
  <c r="P119" i="7"/>
  <c r="BK119" i="7"/>
  <c r="J119" i="7"/>
  <c r="BF119" i="7"/>
  <c r="BI118" i="7"/>
  <c r="BH118" i="7"/>
  <c r="BG118" i="7"/>
  <c r="BE118" i="7"/>
  <c r="T118" i="7"/>
  <c r="R118" i="7"/>
  <c r="P118" i="7"/>
  <c r="BK118" i="7"/>
  <c r="J118" i="7"/>
  <c r="BF118" i="7"/>
  <c r="BI117" i="7"/>
  <c r="BH117" i="7"/>
  <c r="BG117" i="7"/>
  <c r="BE117" i="7"/>
  <c r="T117" i="7"/>
  <c r="R117" i="7"/>
  <c r="P117" i="7"/>
  <c r="BK117" i="7"/>
  <c r="J117" i="7"/>
  <c r="BF117" i="7"/>
  <c r="BI116" i="7"/>
  <c r="BH116" i="7"/>
  <c r="BG116" i="7"/>
  <c r="BE116" i="7"/>
  <c r="T116" i="7"/>
  <c r="R116" i="7"/>
  <c r="P116" i="7"/>
  <c r="BK116" i="7"/>
  <c r="J116" i="7"/>
  <c r="BF116" i="7"/>
  <c r="BI115" i="7"/>
  <c r="BH115" i="7"/>
  <c r="BG115" i="7"/>
  <c r="BE115" i="7"/>
  <c r="T115" i="7"/>
  <c r="R115" i="7"/>
  <c r="P115" i="7"/>
  <c r="BK115" i="7"/>
  <c r="J115" i="7"/>
  <c r="BF115" i="7"/>
  <c r="BI114" i="7"/>
  <c r="BH114" i="7"/>
  <c r="BG114" i="7"/>
  <c r="BE114" i="7"/>
  <c r="T114" i="7"/>
  <c r="R114" i="7"/>
  <c r="P114" i="7"/>
  <c r="BK114" i="7"/>
  <c r="J114" i="7"/>
  <c r="BF114" i="7"/>
  <c r="BI113" i="7"/>
  <c r="BH113" i="7"/>
  <c r="BG113" i="7"/>
  <c r="BE113" i="7"/>
  <c r="T113" i="7"/>
  <c r="R113" i="7"/>
  <c r="P113" i="7"/>
  <c r="BK113" i="7"/>
  <c r="J113" i="7"/>
  <c r="BF113" i="7"/>
  <c r="BI112" i="7"/>
  <c r="BH112" i="7"/>
  <c r="BG112" i="7"/>
  <c r="BE112" i="7"/>
  <c r="T112" i="7"/>
  <c r="R112" i="7"/>
  <c r="P112" i="7"/>
  <c r="BK112" i="7"/>
  <c r="J112" i="7"/>
  <c r="BF112" i="7"/>
  <c r="BI111" i="7"/>
  <c r="BH111" i="7"/>
  <c r="BG111" i="7"/>
  <c r="BE111" i="7"/>
  <c r="T111" i="7"/>
  <c r="R111" i="7"/>
  <c r="P111" i="7"/>
  <c r="BK111" i="7"/>
  <c r="J111" i="7"/>
  <c r="BF111" i="7"/>
  <c r="BI110" i="7"/>
  <c r="BH110" i="7"/>
  <c r="BG110" i="7"/>
  <c r="BE110" i="7"/>
  <c r="T110" i="7"/>
  <c r="T109" i="7"/>
  <c r="R110" i="7"/>
  <c r="R109" i="7"/>
  <c r="P110" i="7"/>
  <c r="P109" i="7"/>
  <c r="BK110" i="7"/>
  <c r="BK109" i="7"/>
  <c r="J109" i="7" s="1"/>
  <c r="J65" i="7" s="1"/>
  <c r="J110" i="7"/>
  <c r="BF110" i="7" s="1"/>
  <c r="BI108" i="7"/>
  <c r="BH108" i="7"/>
  <c r="BG108" i="7"/>
  <c r="BE108" i="7"/>
  <c r="T108" i="7"/>
  <c r="R108" i="7"/>
  <c r="P108" i="7"/>
  <c r="BK108" i="7"/>
  <c r="J108" i="7"/>
  <c r="BF108" i="7"/>
  <c r="BI107" i="7"/>
  <c r="BH107" i="7"/>
  <c r="BG107" i="7"/>
  <c r="BE107" i="7"/>
  <c r="T107" i="7"/>
  <c r="R107" i="7"/>
  <c r="P107" i="7"/>
  <c r="BK107" i="7"/>
  <c r="J107" i="7"/>
  <c r="BF107" i="7"/>
  <c r="BI106" i="7"/>
  <c r="BH106" i="7"/>
  <c r="BG106" i="7"/>
  <c r="BE106" i="7"/>
  <c r="T106" i="7"/>
  <c r="R106" i="7"/>
  <c r="P106" i="7"/>
  <c r="BK106" i="7"/>
  <c r="J106" i="7"/>
  <c r="BF106" i="7"/>
  <c r="BI105" i="7"/>
  <c r="BH105" i="7"/>
  <c r="BG105" i="7"/>
  <c r="BE105" i="7"/>
  <c r="T105" i="7"/>
  <c r="R105" i="7"/>
  <c r="P105" i="7"/>
  <c r="BK105" i="7"/>
  <c r="J105" i="7"/>
  <c r="BF105" i="7"/>
  <c r="BI104" i="7"/>
  <c r="BH104" i="7"/>
  <c r="BG104" i="7"/>
  <c r="BE104" i="7"/>
  <c r="T104" i="7"/>
  <c r="T103" i="7"/>
  <c r="R104" i="7"/>
  <c r="P104" i="7"/>
  <c r="P103" i="7"/>
  <c r="BK104" i="7"/>
  <c r="BK103" i="7" s="1"/>
  <c r="J104" i="7"/>
  <c r="BF104" i="7"/>
  <c r="BI101" i="7"/>
  <c r="F37" i="7" s="1"/>
  <c r="BD60" i="1" s="1"/>
  <c r="BH101" i="7"/>
  <c r="BG101" i="7"/>
  <c r="BE101" i="7"/>
  <c r="T101" i="7"/>
  <c r="R101" i="7"/>
  <c r="P101" i="7"/>
  <c r="BK101" i="7"/>
  <c r="J101" i="7"/>
  <c r="BF101" i="7" s="1"/>
  <c r="BI100" i="7"/>
  <c r="BH100" i="7"/>
  <c r="BG100" i="7"/>
  <c r="BE100" i="7"/>
  <c r="T100" i="7"/>
  <c r="T97" i="7" s="1"/>
  <c r="R100" i="7"/>
  <c r="P100" i="7"/>
  <c r="P97" i="7" s="1"/>
  <c r="BK100" i="7"/>
  <c r="J100" i="7"/>
  <c r="BF100" i="7" s="1"/>
  <c r="BI99" i="7"/>
  <c r="BH99" i="7"/>
  <c r="BG99" i="7"/>
  <c r="BE99" i="7"/>
  <c r="T99" i="7"/>
  <c r="R99" i="7"/>
  <c r="P99" i="7"/>
  <c r="BK99" i="7"/>
  <c r="J99" i="7"/>
  <c r="BF99" i="7"/>
  <c r="BI98" i="7"/>
  <c r="BH98" i="7"/>
  <c r="BG98" i="7"/>
  <c r="BE98" i="7"/>
  <c r="T98" i="7"/>
  <c r="R98" i="7"/>
  <c r="R97" i="7"/>
  <c r="P98" i="7"/>
  <c r="BK98" i="7"/>
  <c r="BK97" i="7"/>
  <c r="J97" i="7" s="1"/>
  <c r="J62" i="7" s="1"/>
  <c r="J98" i="7"/>
  <c r="BF98" i="7" s="1"/>
  <c r="BI96" i="7"/>
  <c r="BH96" i="7"/>
  <c r="BG96" i="7"/>
  <c r="BE96" i="7"/>
  <c r="T96" i="7"/>
  <c r="R96" i="7"/>
  <c r="P96" i="7"/>
  <c r="BK96" i="7"/>
  <c r="J96" i="7"/>
  <c r="BF96" i="7"/>
  <c r="BI95" i="7"/>
  <c r="BH95" i="7"/>
  <c r="BG95" i="7"/>
  <c r="BE95" i="7"/>
  <c r="T95" i="7"/>
  <c r="R95" i="7"/>
  <c r="P95" i="7"/>
  <c r="BK95" i="7"/>
  <c r="J95" i="7"/>
  <c r="BF95" i="7"/>
  <c r="BI94" i="7"/>
  <c r="BH94" i="7"/>
  <c r="BG94" i="7"/>
  <c r="BE94" i="7"/>
  <c r="T94" i="7"/>
  <c r="R94" i="7"/>
  <c r="P94" i="7"/>
  <c r="BK94" i="7"/>
  <c r="J94" i="7"/>
  <c r="BF94" i="7"/>
  <c r="BI93" i="7"/>
  <c r="BH93" i="7"/>
  <c r="BG93" i="7"/>
  <c r="BE93" i="7"/>
  <c r="T93" i="7"/>
  <c r="R93" i="7"/>
  <c r="P93" i="7"/>
  <c r="BK93" i="7"/>
  <c r="J93" i="7"/>
  <c r="BF93" i="7"/>
  <c r="BI92" i="7"/>
  <c r="BH92" i="7"/>
  <c r="BG92" i="7"/>
  <c r="BE92" i="7"/>
  <c r="T92" i="7"/>
  <c r="T91" i="7"/>
  <c r="T90" i="7" s="1"/>
  <c r="R92" i="7"/>
  <c r="R91" i="7"/>
  <c r="R90" i="7" s="1"/>
  <c r="P92" i="7"/>
  <c r="P91" i="7"/>
  <c r="P90" i="7" s="1"/>
  <c r="BK92" i="7"/>
  <c r="BK91" i="7" s="1"/>
  <c r="J92" i="7"/>
  <c r="BF92" i="7" s="1"/>
  <c r="F83" i="7"/>
  <c r="E81" i="7"/>
  <c r="F52" i="7"/>
  <c r="E50" i="7"/>
  <c r="J24" i="7"/>
  <c r="E24" i="7"/>
  <c r="J86" i="7" s="1"/>
  <c r="J55" i="7"/>
  <c r="J23" i="7"/>
  <c r="J21" i="7"/>
  <c r="E21" i="7"/>
  <c r="J85" i="7"/>
  <c r="J54" i="7"/>
  <c r="J20" i="7"/>
  <c r="J18" i="7"/>
  <c r="E18" i="7"/>
  <c r="F86" i="7" s="1"/>
  <c r="F55" i="7"/>
  <c r="J17" i="7"/>
  <c r="J15" i="7"/>
  <c r="E15" i="7"/>
  <c r="F85" i="7"/>
  <c r="F54" i="7"/>
  <c r="J14" i="7"/>
  <c r="J12" i="7"/>
  <c r="J83" i="7"/>
  <c r="J52" i="7"/>
  <c r="E7" i="7"/>
  <c r="E79" i="7" s="1"/>
  <c r="E48" i="7"/>
  <c r="J37" i="6"/>
  <c r="J36" i="6"/>
  <c r="AY59" i="1" s="1"/>
  <c r="J35" i="6"/>
  <c r="AX59" i="1" s="1"/>
  <c r="BI104" i="6"/>
  <c r="BH104" i="6"/>
  <c r="BG104" i="6"/>
  <c r="BE104" i="6"/>
  <c r="T104" i="6"/>
  <c r="R104" i="6"/>
  <c r="P104" i="6"/>
  <c r="BK104" i="6"/>
  <c r="J104" i="6"/>
  <c r="BF104" i="6" s="1"/>
  <c r="BI103" i="6"/>
  <c r="BH103" i="6"/>
  <c r="BG103" i="6"/>
  <c r="BE103" i="6"/>
  <c r="T103" i="6"/>
  <c r="R103" i="6"/>
  <c r="P103" i="6"/>
  <c r="BK103" i="6"/>
  <c r="J103" i="6"/>
  <c r="BF103" i="6" s="1"/>
  <c r="BI102" i="6"/>
  <c r="BH102" i="6"/>
  <c r="BG102" i="6"/>
  <c r="BE102" i="6"/>
  <c r="T102" i="6"/>
  <c r="R102" i="6"/>
  <c r="P102" i="6"/>
  <c r="BK102" i="6"/>
  <c r="J102" i="6"/>
  <c r="BF102" i="6" s="1"/>
  <c r="BI101" i="6"/>
  <c r="BH101" i="6"/>
  <c r="BG101" i="6"/>
  <c r="BE101" i="6"/>
  <c r="T101" i="6"/>
  <c r="R101" i="6"/>
  <c r="P101" i="6"/>
  <c r="BK101" i="6"/>
  <c r="J101" i="6"/>
  <c r="BF101" i="6" s="1"/>
  <c r="BI100" i="6"/>
  <c r="BH100" i="6"/>
  <c r="BG100" i="6"/>
  <c r="BE100" i="6"/>
  <c r="T100" i="6"/>
  <c r="R100" i="6"/>
  <c r="P100" i="6"/>
  <c r="BK100" i="6"/>
  <c r="J100" i="6"/>
  <c r="BF100" i="6" s="1"/>
  <c r="BI99" i="6"/>
  <c r="BH99" i="6"/>
  <c r="BG99" i="6"/>
  <c r="BE99" i="6"/>
  <c r="T99" i="6"/>
  <c r="R99" i="6"/>
  <c r="P99" i="6"/>
  <c r="BK99" i="6"/>
  <c r="J99" i="6"/>
  <c r="BF99" i="6" s="1"/>
  <c r="BI98" i="6"/>
  <c r="BH98" i="6"/>
  <c r="BG98" i="6"/>
  <c r="BE98" i="6"/>
  <c r="T98" i="6"/>
  <c r="R98" i="6"/>
  <c r="P98" i="6"/>
  <c r="BK98" i="6"/>
  <c r="J98" i="6"/>
  <c r="BF98" i="6" s="1"/>
  <c r="BI97" i="6"/>
  <c r="BH97" i="6"/>
  <c r="BG97" i="6"/>
  <c r="BE97" i="6"/>
  <c r="T97" i="6"/>
  <c r="R97" i="6"/>
  <c r="P97" i="6"/>
  <c r="BK97" i="6"/>
  <c r="J97" i="6"/>
  <c r="BF97" i="6" s="1"/>
  <c r="BI96" i="6"/>
  <c r="BH96" i="6"/>
  <c r="BG96" i="6"/>
  <c r="BE96" i="6"/>
  <c r="T96" i="6"/>
  <c r="R96" i="6"/>
  <c r="P96" i="6"/>
  <c r="BK96" i="6"/>
  <c r="J96" i="6"/>
  <c r="BF96" i="6" s="1"/>
  <c r="BI95" i="6"/>
  <c r="BH95" i="6"/>
  <c r="BG95" i="6"/>
  <c r="BE95" i="6"/>
  <c r="T95" i="6"/>
  <c r="R95" i="6"/>
  <c r="P95" i="6"/>
  <c r="BK95" i="6"/>
  <c r="J95" i="6"/>
  <c r="BF95" i="6" s="1"/>
  <c r="BI94" i="6"/>
  <c r="BH94" i="6"/>
  <c r="BG94" i="6"/>
  <c r="BE94" i="6"/>
  <c r="T94" i="6"/>
  <c r="T93" i="6" s="1"/>
  <c r="T92" i="6" s="1"/>
  <c r="R94" i="6"/>
  <c r="R93" i="6"/>
  <c r="R92" i="6" s="1"/>
  <c r="P94" i="6"/>
  <c r="P93" i="6" s="1"/>
  <c r="P92" i="6" s="1"/>
  <c r="BK94" i="6"/>
  <c r="BK93" i="6"/>
  <c r="J93" i="6" s="1"/>
  <c r="J64" i="6" s="1"/>
  <c r="BK92" i="6"/>
  <c r="J92" i="6" s="1"/>
  <c r="J63" i="6" s="1"/>
  <c r="J94" i="6"/>
  <c r="BF94" i="6" s="1"/>
  <c r="BI91" i="6"/>
  <c r="BH91" i="6"/>
  <c r="BG91" i="6"/>
  <c r="BE91" i="6"/>
  <c r="T91" i="6"/>
  <c r="R91" i="6"/>
  <c r="P91" i="6"/>
  <c r="BK91" i="6"/>
  <c r="J91" i="6"/>
  <c r="BF91" i="6" s="1"/>
  <c r="BI90" i="6"/>
  <c r="BH90" i="6"/>
  <c r="BG90" i="6"/>
  <c r="BE90" i="6"/>
  <c r="T90" i="6"/>
  <c r="T89" i="6" s="1"/>
  <c r="R90" i="6"/>
  <c r="R89" i="6" s="1"/>
  <c r="P90" i="6"/>
  <c r="P89" i="6" s="1"/>
  <c r="BK90" i="6"/>
  <c r="BK89" i="6" s="1"/>
  <c r="J89" i="6" s="1"/>
  <c r="J62" i="6" s="1"/>
  <c r="J90" i="6"/>
  <c r="BF90" i="6"/>
  <c r="BI88" i="6"/>
  <c r="BH88" i="6"/>
  <c r="BG88" i="6"/>
  <c r="BE88" i="6"/>
  <c r="T88" i="6"/>
  <c r="R88" i="6"/>
  <c r="P88" i="6"/>
  <c r="BK88" i="6"/>
  <c r="J88" i="6"/>
  <c r="BF88" i="6" s="1"/>
  <c r="BI87" i="6"/>
  <c r="BH87" i="6"/>
  <c r="F36" i="6"/>
  <c r="BC59" i="1" s="1"/>
  <c r="BG87" i="6"/>
  <c r="BE87" i="6"/>
  <c r="J33" i="6"/>
  <c r="AV59" i="1" s="1"/>
  <c r="F33" i="6"/>
  <c r="AZ59" i="1" s="1"/>
  <c r="T87" i="6"/>
  <c r="T86" i="6" s="1"/>
  <c r="T85" i="6" s="1"/>
  <c r="T84" i="6" s="1"/>
  <c r="R87" i="6"/>
  <c r="R86" i="6" s="1"/>
  <c r="R85" i="6" s="1"/>
  <c r="R84" i="6" s="1"/>
  <c r="P87" i="6"/>
  <c r="P86" i="6" s="1"/>
  <c r="P85" i="6" s="1"/>
  <c r="P84" i="6" s="1"/>
  <c r="AU59" i="1" s="1"/>
  <c r="BK87" i="6"/>
  <c r="BK86" i="6"/>
  <c r="J87" i="6"/>
  <c r="BF87" i="6"/>
  <c r="F78" i="6"/>
  <c r="E76" i="6"/>
  <c r="F52" i="6"/>
  <c r="E50" i="6"/>
  <c r="J24" i="6"/>
  <c r="E24" i="6"/>
  <c r="J81" i="6"/>
  <c r="J55" i="6"/>
  <c r="J23" i="6"/>
  <c r="J21" i="6"/>
  <c r="E21" i="6"/>
  <c r="J20" i="6"/>
  <c r="J18" i="6"/>
  <c r="E18" i="6"/>
  <c r="F81" i="6"/>
  <c r="F55" i="6"/>
  <c r="J17" i="6"/>
  <c r="J15" i="6"/>
  <c r="E15" i="6"/>
  <c r="F80" i="6" s="1"/>
  <c r="F54" i="6"/>
  <c r="J14" i="6"/>
  <c r="J12" i="6"/>
  <c r="E7" i="6"/>
  <c r="E74" i="6" s="1"/>
  <c r="E48" i="6"/>
  <c r="J37" i="5"/>
  <c r="J36" i="5"/>
  <c r="AY58" i="1" s="1"/>
  <c r="J35" i="5"/>
  <c r="AX58" i="1" s="1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R140" i="5"/>
  <c r="R139" i="5" s="1"/>
  <c r="P140" i="5"/>
  <c r="BK140" i="5"/>
  <c r="BK139" i="5" s="1"/>
  <c r="J139" i="5" s="1"/>
  <c r="J69" i="5" s="1"/>
  <c r="J140" i="5"/>
  <c r="BF140" i="5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R137" i="5"/>
  <c r="P137" i="5"/>
  <c r="BK137" i="5"/>
  <c r="J137" i="5"/>
  <c r="BF137" i="5" s="1"/>
  <c r="BI136" i="5"/>
  <c r="BH136" i="5"/>
  <c r="BG136" i="5"/>
  <c r="BE136" i="5"/>
  <c r="T136" i="5"/>
  <c r="R136" i="5"/>
  <c r="P136" i="5"/>
  <c r="BK136" i="5"/>
  <c r="J136" i="5"/>
  <c r="BF136" i="5" s="1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R134" i="5"/>
  <c r="P134" i="5"/>
  <c r="BK134" i="5"/>
  <c r="J134" i="5"/>
  <c r="BF134" i="5" s="1"/>
  <c r="BI133" i="5"/>
  <c r="BH133" i="5"/>
  <c r="BG133" i="5"/>
  <c r="BE133" i="5"/>
  <c r="T133" i="5"/>
  <c r="R133" i="5"/>
  <c r="R132" i="5" s="1"/>
  <c r="P133" i="5"/>
  <c r="BK133" i="5"/>
  <c r="BK132" i="5" s="1"/>
  <c r="J132" i="5" s="1"/>
  <c r="J68" i="5" s="1"/>
  <c r="J133" i="5"/>
  <c r="BF133" i="5"/>
  <c r="BI131" i="5"/>
  <c r="BH131" i="5"/>
  <c r="BG131" i="5"/>
  <c r="BE131" i="5"/>
  <c r="T131" i="5"/>
  <c r="T130" i="5" s="1"/>
  <c r="R131" i="5"/>
  <c r="R130" i="5"/>
  <c r="P131" i="5"/>
  <c r="P130" i="5" s="1"/>
  <c r="BK131" i="5"/>
  <c r="BK130" i="5"/>
  <c r="J130" i="5" s="1"/>
  <c r="BK129" i="5"/>
  <c r="J129" i="5" s="1"/>
  <c r="J66" i="5" s="1"/>
  <c r="J131" i="5"/>
  <c r="BF131" i="5" s="1"/>
  <c r="J67" i="5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E127" i="5"/>
  <c r="T127" i="5"/>
  <c r="R127" i="5"/>
  <c r="P127" i="5"/>
  <c r="BK127" i="5"/>
  <c r="J127" i="5"/>
  <c r="BF127" i="5" s="1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E125" i="5"/>
  <c r="T125" i="5"/>
  <c r="R125" i="5"/>
  <c r="P125" i="5"/>
  <c r="BK125" i="5"/>
  <c r="J125" i="5"/>
  <c r="BF125" i="5" s="1"/>
  <c r="BI124" i="5"/>
  <c r="BH124" i="5"/>
  <c r="BG124" i="5"/>
  <c r="BE124" i="5"/>
  <c r="T124" i="5"/>
  <c r="R124" i="5"/>
  <c r="P124" i="5"/>
  <c r="BK124" i="5"/>
  <c r="J124" i="5"/>
  <c r="BF124" i="5" s="1"/>
  <c r="BI123" i="5"/>
  <c r="BH123" i="5"/>
  <c r="BG123" i="5"/>
  <c r="BE123" i="5"/>
  <c r="T123" i="5"/>
  <c r="R123" i="5"/>
  <c r="P123" i="5"/>
  <c r="BK123" i="5"/>
  <c r="J123" i="5"/>
  <c r="BF123" i="5" s="1"/>
  <c r="BI122" i="5"/>
  <c r="BH122" i="5"/>
  <c r="BG122" i="5"/>
  <c r="BE122" i="5"/>
  <c r="T122" i="5"/>
  <c r="R122" i="5"/>
  <c r="P122" i="5"/>
  <c r="BK122" i="5"/>
  <c r="J122" i="5"/>
  <c r="BF122" i="5" s="1"/>
  <c r="BI121" i="5"/>
  <c r="BH121" i="5"/>
  <c r="BG121" i="5"/>
  <c r="BE121" i="5"/>
  <c r="T121" i="5"/>
  <c r="T120" i="5" s="1"/>
  <c r="R121" i="5"/>
  <c r="P121" i="5"/>
  <c r="P120" i="5" s="1"/>
  <c r="BK121" i="5"/>
  <c r="J121" i="5"/>
  <c r="BF121" i="5"/>
  <c r="BI119" i="5"/>
  <c r="BH119" i="5"/>
  <c r="F36" i="5" s="1"/>
  <c r="BC58" i="1" s="1"/>
  <c r="BG119" i="5"/>
  <c r="BE119" i="5"/>
  <c r="T119" i="5"/>
  <c r="R119" i="5"/>
  <c r="P119" i="5"/>
  <c r="BK119" i="5"/>
  <c r="J119" i="5"/>
  <c r="BF119" i="5" s="1"/>
  <c r="BI118" i="5"/>
  <c r="BH118" i="5"/>
  <c r="BG118" i="5"/>
  <c r="BE118" i="5"/>
  <c r="T118" i="5"/>
  <c r="R118" i="5"/>
  <c r="P118" i="5"/>
  <c r="BK118" i="5"/>
  <c r="J118" i="5"/>
  <c r="BF118" i="5" s="1"/>
  <c r="BI117" i="5"/>
  <c r="BH117" i="5"/>
  <c r="BG117" i="5"/>
  <c r="BE117" i="5"/>
  <c r="T117" i="5"/>
  <c r="R117" i="5"/>
  <c r="P117" i="5"/>
  <c r="BK117" i="5"/>
  <c r="J117" i="5"/>
  <c r="BF117" i="5" s="1"/>
  <c r="BI116" i="5"/>
  <c r="BH116" i="5"/>
  <c r="BG116" i="5"/>
  <c r="BE116" i="5"/>
  <c r="T116" i="5"/>
  <c r="R116" i="5"/>
  <c r="P116" i="5"/>
  <c r="BK116" i="5"/>
  <c r="J116" i="5"/>
  <c r="BF116" i="5" s="1"/>
  <c r="BI115" i="5"/>
  <c r="BH115" i="5"/>
  <c r="BG115" i="5"/>
  <c r="BE115" i="5"/>
  <c r="T115" i="5"/>
  <c r="R115" i="5"/>
  <c r="P115" i="5"/>
  <c r="BK115" i="5"/>
  <c r="J115" i="5"/>
  <c r="BF115" i="5" s="1"/>
  <c r="BI114" i="5"/>
  <c r="BH114" i="5"/>
  <c r="BG114" i="5"/>
  <c r="BE114" i="5"/>
  <c r="T114" i="5"/>
  <c r="T113" i="5" s="1"/>
  <c r="R114" i="5"/>
  <c r="P114" i="5"/>
  <c r="P113" i="5" s="1"/>
  <c r="BK114" i="5"/>
  <c r="J114" i="5"/>
  <c r="BF114" i="5"/>
  <c r="BI112" i="5"/>
  <c r="BH112" i="5"/>
  <c r="BG112" i="5"/>
  <c r="BE112" i="5"/>
  <c r="T112" i="5"/>
  <c r="R112" i="5"/>
  <c r="P112" i="5"/>
  <c r="BK112" i="5"/>
  <c r="J112" i="5"/>
  <c r="BF112" i="5" s="1"/>
  <c r="BI111" i="5"/>
  <c r="BH111" i="5"/>
  <c r="BG111" i="5"/>
  <c r="BE111" i="5"/>
  <c r="T111" i="5"/>
  <c r="R111" i="5"/>
  <c r="P111" i="5"/>
  <c r="BK111" i="5"/>
  <c r="J111" i="5"/>
  <c r="BF111" i="5" s="1"/>
  <c r="BI110" i="5"/>
  <c r="BH110" i="5"/>
  <c r="BG110" i="5"/>
  <c r="BE110" i="5"/>
  <c r="T110" i="5"/>
  <c r="R110" i="5"/>
  <c r="P110" i="5"/>
  <c r="BK110" i="5"/>
  <c r="J110" i="5"/>
  <c r="BF110" i="5" s="1"/>
  <c r="BI109" i="5"/>
  <c r="BH109" i="5"/>
  <c r="BG109" i="5"/>
  <c r="BE109" i="5"/>
  <c r="T109" i="5"/>
  <c r="R109" i="5"/>
  <c r="P109" i="5"/>
  <c r="BK109" i="5"/>
  <c r="J109" i="5"/>
  <c r="BF109" i="5" s="1"/>
  <c r="BI108" i="5"/>
  <c r="BH108" i="5"/>
  <c r="BG108" i="5"/>
  <c r="BE108" i="5"/>
  <c r="T108" i="5"/>
  <c r="R108" i="5"/>
  <c r="P108" i="5"/>
  <c r="BK108" i="5"/>
  <c r="J108" i="5"/>
  <c r="BF108" i="5" s="1"/>
  <c r="BI107" i="5"/>
  <c r="BH107" i="5"/>
  <c r="BG107" i="5"/>
  <c r="BE107" i="5"/>
  <c r="T107" i="5"/>
  <c r="T106" i="5" s="1"/>
  <c r="R107" i="5"/>
  <c r="P107" i="5"/>
  <c r="P106" i="5" s="1"/>
  <c r="BK107" i="5"/>
  <c r="J107" i="5"/>
  <c r="BF107" i="5"/>
  <c r="BI105" i="5"/>
  <c r="BH105" i="5"/>
  <c r="BG105" i="5"/>
  <c r="BE105" i="5"/>
  <c r="T105" i="5"/>
  <c r="R105" i="5"/>
  <c r="P105" i="5"/>
  <c r="BK105" i="5"/>
  <c r="J105" i="5"/>
  <c r="BF105" i="5" s="1"/>
  <c r="BI104" i="5"/>
  <c r="BH104" i="5"/>
  <c r="BG104" i="5"/>
  <c r="BE104" i="5"/>
  <c r="T104" i="5"/>
  <c r="R104" i="5"/>
  <c r="P104" i="5"/>
  <c r="BK104" i="5"/>
  <c r="J104" i="5"/>
  <c r="BF104" i="5" s="1"/>
  <c r="BI103" i="5"/>
  <c r="BH103" i="5"/>
  <c r="BG103" i="5"/>
  <c r="BE103" i="5"/>
  <c r="T103" i="5"/>
  <c r="R103" i="5"/>
  <c r="P103" i="5"/>
  <c r="BK103" i="5"/>
  <c r="J103" i="5"/>
  <c r="BF103" i="5" s="1"/>
  <c r="BI102" i="5"/>
  <c r="BH102" i="5"/>
  <c r="BG102" i="5"/>
  <c r="BE102" i="5"/>
  <c r="T102" i="5"/>
  <c r="R102" i="5"/>
  <c r="P102" i="5"/>
  <c r="BK102" i="5"/>
  <c r="J102" i="5"/>
  <c r="BF102" i="5" s="1"/>
  <c r="BI101" i="5"/>
  <c r="BH101" i="5"/>
  <c r="BG101" i="5"/>
  <c r="BE101" i="5"/>
  <c r="T101" i="5"/>
  <c r="R101" i="5"/>
  <c r="P101" i="5"/>
  <c r="BK101" i="5"/>
  <c r="J101" i="5"/>
  <c r="BF101" i="5" s="1"/>
  <c r="BI100" i="5"/>
  <c r="BH100" i="5"/>
  <c r="BG100" i="5"/>
  <c r="BE100" i="5"/>
  <c r="T100" i="5"/>
  <c r="R100" i="5"/>
  <c r="P100" i="5"/>
  <c r="BK100" i="5"/>
  <c r="J100" i="5"/>
  <c r="BF100" i="5" s="1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E98" i="5"/>
  <c r="T98" i="5"/>
  <c r="R98" i="5"/>
  <c r="P98" i="5"/>
  <c r="BK98" i="5"/>
  <c r="J98" i="5"/>
  <c r="BF98" i="5" s="1"/>
  <c r="BI97" i="5"/>
  <c r="BH97" i="5"/>
  <c r="BG97" i="5"/>
  <c r="BE97" i="5"/>
  <c r="T97" i="5"/>
  <c r="R97" i="5"/>
  <c r="R96" i="5" s="1"/>
  <c r="P97" i="5"/>
  <c r="BK97" i="5"/>
  <c r="BK96" i="5" s="1"/>
  <c r="J96" i="5" s="1"/>
  <c r="J62" i="5" s="1"/>
  <c r="J97" i="5"/>
  <c r="BF97" i="5"/>
  <c r="BI95" i="5"/>
  <c r="BH95" i="5"/>
  <c r="BG95" i="5"/>
  <c r="BE95" i="5"/>
  <c r="T95" i="5"/>
  <c r="R95" i="5"/>
  <c r="P95" i="5"/>
  <c r="BK95" i="5"/>
  <c r="BK91" i="5" s="1"/>
  <c r="J91" i="5" s="1"/>
  <c r="J61" i="5" s="1"/>
  <c r="J95" i="5"/>
  <c r="BF95" i="5" s="1"/>
  <c r="BI94" i="5"/>
  <c r="BH94" i="5"/>
  <c r="BG94" i="5"/>
  <c r="BE94" i="5"/>
  <c r="T94" i="5"/>
  <c r="R94" i="5"/>
  <c r="P94" i="5"/>
  <c r="BK94" i="5"/>
  <c r="J94" i="5"/>
  <c r="BF94" i="5" s="1"/>
  <c r="BI93" i="5"/>
  <c r="BH93" i="5"/>
  <c r="BG93" i="5"/>
  <c r="BE93" i="5"/>
  <c r="T93" i="5"/>
  <c r="R93" i="5"/>
  <c r="P93" i="5"/>
  <c r="BK93" i="5"/>
  <c r="J93" i="5"/>
  <c r="BF93" i="5" s="1"/>
  <c r="BI92" i="5"/>
  <c r="BH92" i="5"/>
  <c r="BG92" i="5"/>
  <c r="BE92" i="5"/>
  <c r="T92" i="5"/>
  <c r="R92" i="5"/>
  <c r="R91" i="5" s="1"/>
  <c r="P92" i="5"/>
  <c r="P91" i="5" s="1"/>
  <c r="BK92" i="5"/>
  <c r="J92" i="5"/>
  <c r="BF92" i="5"/>
  <c r="F83" i="5"/>
  <c r="E81" i="5"/>
  <c r="F52" i="5"/>
  <c r="E50" i="5"/>
  <c r="J24" i="5"/>
  <c r="E24" i="5"/>
  <c r="J86" i="5"/>
  <c r="J55" i="5"/>
  <c r="J23" i="5"/>
  <c r="J21" i="5"/>
  <c r="E21" i="5"/>
  <c r="J85" i="5" s="1"/>
  <c r="J54" i="5"/>
  <c r="J20" i="5"/>
  <c r="J18" i="5"/>
  <c r="E18" i="5"/>
  <c r="F86" i="5"/>
  <c r="F55" i="5"/>
  <c r="J17" i="5"/>
  <c r="J15" i="5"/>
  <c r="E15" i="5"/>
  <c r="F85" i="5" s="1"/>
  <c r="J14" i="5"/>
  <c r="J12" i="5"/>
  <c r="J83" i="5" s="1"/>
  <c r="E7" i="5"/>
  <c r="E79" i="5"/>
  <c r="E48" i="5"/>
  <c r="J37" i="4"/>
  <c r="J36" i="4"/>
  <c r="AY57" i="1"/>
  <c r="J35" i="4"/>
  <c r="AX57" i="1"/>
  <c r="BI159" i="4"/>
  <c r="BH159" i="4"/>
  <c r="BG159" i="4"/>
  <c r="BE159" i="4"/>
  <c r="T159" i="4"/>
  <c r="R159" i="4"/>
  <c r="P159" i="4"/>
  <c r="BK159" i="4"/>
  <c r="J159" i="4"/>
  <c r="BF159" i="4"/>
  <c r="BI158" i="4"/>
  <c r="BH158" i="4"/>
  <c r="BG158" i="4"/>
  <c r="BE158" i="4"/>
  <c r="T158" i="4"/>
  <c r="R158" i="4"/>
  <c r="P158" i="4"/>
  <c r="BK158" i="4"/>
  <c r="J158" i="4"/>
  <c r="BF158" i="4"/>
  <c r="BI157" i="4"/>
  <c r="BH157" i="4"/>
  <c r="BG157" i="4"/>
  <c r="BE157" i="4"/>
  <c r="T157" i="4"/>
  <c r="T156" i="4"/>
  <c r="R157" i="4"/>
  <c r="R156" i="4"/>
  <c r="P157" i="4"/>
  <c r="P156" i="4"/>
  <c r="BK157" i="4"/>
  <c r="BK156" i="4"/>
  <c r="J156" i="4" s="1"/>
  <c r="J157" i="4"/>
  <c r="BF157" i="4" s="1"/>
  <c r="J69" i="4"/>
  <c r="BI155" i="4"/>
  <c r="BH155" i="4"/>
  <c r="BG155" i="4"/>
  <c r="F35" i="4" s="1"/>
  <c r="BB57" i="1" s="1"/>
  <c r="BE155" i="4"/>
  <c r="T155" i="4"/>
  <c r="T151" i="4" s="1"/>
  <c r="T150" i="4" s="1"/>
  <c r="R155" i="4"/>
  <c r="P155" i="4"/>
  <c r="BK155" i="4"/>
  <c r="J155" i="4"/>
  <c r="BF155" i="4" s="1"/>
  <c r="BI154" i="4"/>
  <c r="BH154" i="4"/>
  <c r="BG154" i="4"/>
  <c r="BE154" i="4"/>
  <c r="T154" i="4"/>
  <c r="R154" i="4"/>
  <c r="P154" i="4"/>
  <c r="BK154" i="4"/>
  <c r="J154" i="4"/>
  <c r="BF154" i="4"/>
  <c r="BI153" i="4"/>
  <c r="BH153" i="4"/>
  <c r="BG153" i="4"/>
  <c r="BE153" i="4"/>
  <c r="T153" i="4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P151" i="4"/>
  <c r="P150" i="4" s="1"/>
  <c r="BK152" i="4"/>
  <c r="J152" i="4"/>
  <c r="BF152" i="4"/>
  <c r="BI149" i="4"/>
  <c r="BH149" i="4"/>
  <c r="BG149" i="4"/>
  <c r="BE149" i="4"/>
  <c r="T149" i="4"/>
  <c r="R149" i="4"/>
  <c r="P149" i="4"/>
  <c r="BK149" i="4"/>
  <c r="J149" i="4"/>
  <c r="BF149" i="4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J141" i="4"/>
  <c r="BF141" i="4"/>
  <c r="BI140" i="4"/>
  <c r="BH140" i="4"/>
  <c r="BG140" i="4"/>
  <c r="BE140" i="4"/>
  <c r="T140" i="4"/>
  <c r="R140" i="4"/>
  <c r="P140" i="4"/>
  <c r="BK140" i="4"/>
  <c r="J140" i="4"/>
  <c r="BF140" i="4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/>
  <c r="BI134" i="4"/>
  <c r="BH134" i="4"/>
  <c r="BG134" i="4"/>
  <c r="BE134" i="4"/>
  <c r="T134" i="4"/>
  <c r="R134" i="4"/>
  <c r="P134" i="4"/>
  <c r="BK134" i="4"/>
  <c r="J134" i="4"/>
  <c r="BF134" i="4"/>
  <c r="BI133" i="4"/>
  <c r="BH133" i="4"/>
  <c r="BG133" i="4"/>
  <c r="BE133" i="4"/>
  <c r="T133" i="4"/>
  <c r="R133" i="4"/>
  <c r="P133" i="4"/>
  <c r="BK133" i="4"/>
  <c r="J133" i="4"/>
  <c r="BF133" i="4"/>
  <c r="BI132" i="4"/>
  <c r="BH132" i="4"/>
  <c r="BG132" i="4"/>
  <c r="BE132" i="4"/>
  <c r="T132" i="4"/>
  <c r="T131" i="4"/>
  <c r="R132" i="4"/>
  <c r="R131" i="4"/>
  <c r="P132" i="4"/>
  <c r="P131" i="4"/>
  <c r="BK132" i="4"/>
  <c r="BK131" i="4"/>
  <c r="J131" i="4" s="1"/>
  <c r="J132" i="4"/>
  <c r="BF132" i="4" s="1"/>
  <c r="J66" i="4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R129" i="4"/>
  <c r="P129" i="4"/>
  <c r="BK129" i="4"/>
  <c r="BK121" i="4" s="1"/>
  <c r="J121" i="4" s="1"/>
  <c r="J65" i="4" s="1"/>
  <c r="J129" i="4"/>
  <c r="BF129" i="4"/>
  <c r="BI128" i="4"/>
  <c r="BH128" i="4"/>
  <c r="BG128" i="4"/>
  <c r="BE128" i="4"/>
  <c r="T128" i="4"/>
  <c r="T121" i="4" s="1"/>
  <c r="R128" i="4"/>
  <c r="P128" i="4"/>
  <c r="P121" i="4" s="1"/>
  <c r="BK128" i="4"/>
  <c r="J128" i="4"/>
  <c r="BF128" i="4" s="1"/>
  <c r="BI127" i="4"/>
  <c r="BH127" i="4"/>
  <c r="BG127" i="4"/>
  <c r="BE127" i="4"/>
  <c r="T127" i="4"/>
  <c r="R127" i="4"/>
  <c r="P127" i="4"/>
  <c r="BK127" i="4"/>
  <c r="J127" i="4"/>
  <c r="BF127" i="4"/>
  <c r="BI126" i="4"/>
  <c r="BH126" i="4"/>
  <c r="BG126" i="4"/>
  <c r="BE126" i="4"/>
  <c r="T126" i="4"/>
  <c r="R126" i="4"/>
  <c r="P126" i="4"/>
  <c r="BK126" i="4"/>
  <c r="J126" i="4"/>
  <c r="BF126" i="4"/>
  <c r="BI125" i="4"/>
  <c r="BH125" i="4"/>
  <c r="BG125" i="4"/>
  <c r="BE125" i="4"/>
  <c r="T125" i="4"/>
  <c r="R125" i="4"/>
  <c r="P125" i="4"/>
  <c r="BK125" i="4"/>
  <c r="J125" i="4"/>
  <c r="BF125" i="4"/>
  <c r="BI124" i="4"/>
  <c r="BH124" i="4"/>
  <c r="BG124" i="4"/>
  <c r="BE124" i="4"/>
  <c r="T124" i="4"/>
  <c r="R124" i="4"/>
  <c r="P124" i="4"/>
  <c r="BK124" i="4"/>
  <c r="J124" i="4"/>
  <c r="BF124" i="4"/>
  <c r="BI123" i="4"/>
  <c r="BH123" i="4"/>
  <c r="BG123" i="4"/>
  <c r="BE123" i="4"/>
  <c r="T123" i="4"/>
  <c r="R123" i="4"/>
  <c r="P123" i="4"/>
  <c r="BK123" i="4"/>
  <c r="J123" i="4"/>
  <c r="BF123" i="4"/>
  <c r="BI122" i="4"/>
  <c r="BH122" i="4"/>
  <c r="BG122" i="4"/>
  <c r="BE122" i="4"/>
  <c r="T122" i="4"/>
  <c r="R122" i="4"/>
  <c r="R121" i="4"/>
  <c r="P122" i="4"/>
  <c r="BK122" i="4"/>
  <c r="J122" i="4"/>
  <c r="BF122" i="4" s="1"/>
  <c r="BI120" i="4"/>
  <c r="BH120" i="4"/>
  <c r="BG120" i="4"/>
  <c r="BE120" i="4"/>
  <c r="T120" i="4"/>
  <c r="T102" i="4" s="1"/>
  <c r="R120" i="4"/>
  <c r="P120" i="4"/>
  <c r="P102" i="4" s="1"/>
  <c r="BK120" i="4"/>
  <c r="J120" i="4"/>
  <c r="BF120" i="4" s="1"/>
  <c r="BI119" i="4"/>
  <c r="BH119" i="4"/>
  <c r="BG119" i="4"/>
  <c r="BE119" i="4"/>
  <c r="T119" i="4"/>
  <c r="R119" i="4"/>
  <c r="P119" i="4"/>
  <c r="BK119" i="4"/>
  <c r="J119" i="4"/>
  <c r="BF119" i="4"/>
  <c r="BI118" i="4"/>
  <c r="BH118" i="4"/>
  <c r="BG118" i="4"/>
  <c r="BE118" i="4"/>
  <c r="T118" i="4"/>
  <c r="R118" i="4"/>
  <c r="P118" i="4"/>
  <c r="BK118" i="4"/>
  <c r="J118" i="4"/>
  <c r="BF118" i="4"/>
  <c r="BI117" i="4"/>
  <c r="BH117" i="4"/>
  <c r="BG117" i="4"/>
  <c r="BE117" i="4"/>
  <c r="T117" i="4"/>
  <c r="R117" i="4"/>
  <c r="P117" i="4"/>
  <c r="BK117" i="4"/>
  <c r="J117" i="4"/>
  <c r="BF117" i="4"/>
  <c r="BI116" i="4"/>
  <c r="BH116" i="4"/>
  <c r="BG116" i="4"/>
  <c r="BE116" i="4"/>
  <c r="T116" i="4"/>
  <c r="R116" i="4"/>
  <c r="P116" i="4"/>
  <c r="BK116" i="4"/>
  <c r="J116" i="4"/>
  <c r="BF116" i="4"/>
  <c r="BI115" i="4"/>
  <c r="BH115" i="4"/>
  <c r="BG115" i="4"/>
  <c r="BE115" i="4"/>
  <c r="T115" i="4"/>
  <c r="R115" i="4"/>
  <c r="P115" i="4"/>
  <c r="BK115" i="4"/>
  <c r="J115" i="4"/>
  <c r="BF115" i="4"/>
  <c r="BI114" i="4"/>
  <c r="BH114" i="4"/>
  <c r="BG114" i="4"/>
  <c r="BE114" i="4"/>
  <c r="T114" i="4"/>
  <c r="R114" i="4"/>
  <c r="P114" i="4"/>
  <c r="BK114" i="4"/>
  <c r="J114" i="4"/>
  <c r="BF114" i="4"/>
  <c r="BI113" i="4"/>
  <c r="BH113" i="4"/>
  <c r="BG113" i="4"/>
  <c r="BE113" i="4"/>
  <c r="T113" i="4"/>
  <c r="R113" i="4"/>
  <c r="P113" i="4"/>
  <c r="BK113" i="4"/>
  <c r="J113" i="4"/>
  <c r="BF113" i="4"/>
  <c r="BI112" i="4"/>
  <c r="BH112" i="4"/>
  <c r="BG112" i="4"/>
  <c r="BE112" i="4"/>
  <c r="T112" i="4"/>
  <c r="R112" i="4"/>
  <c r="P112" i="4"/>
  <c r="BK112" i="4"/>
  <c r="J112" i="4"/>
  <c r="BF112" i="4"/>
  <c r="BI111" i="4"/>
  <c r="BH111" i="4"/>
  <c r="BG111" i="4"/>
  <c r="BE111" i="4"/>
  <c r="T111" i="4"/>
  <c r="R111" i="4"/>
  <c r="P111" i="4"/>
  <c r="BK111" i="4"/>
  <c r="J111" i="4"/>
  <c r="BF111" i="4"/>
  <c r="BI110" i="4"/>
  <c r="BH110" i="4"/>
  <c r="BG110" i="4"/>
  <c r="BE110" i="4"/>
  <c r="T110" i="4"/>
  <c r="R110" i="4"/>
  <c r="P110" i="4"/>
  <c r="BK110" i="4"/>
  <c r="J110" i="4"/>
  <c r="BF110" i="4"/>
  <c r="BI109" i="4"/>
  <c r="BH109" i="4"/>
  <c r="BG109" i="4"/>
  <c r="BE109" i="4"/>
  <c r="T109" i="4"/>
  <c r="R109" i="4"/>
  <c r="P109" i="4"/>
  <c r="BK109" i="4"/>
  <c r="J109" i="4"/>
  <c r="BF109" i="4"/>
  <c r="BI108" i="4"/>
  <c r="BH108" i="4"/>
  <c r="BG108" i="4"/>
  <c r="BE108" i="4"/>
  <c r="T108" i="4"/>
  <c r="R108" i="4"/>
  <c r="P108" i="4"/>
  <c r="BK108" i="4"/>
  <c r="J108" i="4"/>
  <c r="BF108" i="4"/>
  <c r="BI107" i="4"/>
  <c r="BH107" i="4"/>
  <c r="BG107" i="4"/>
  <c r="BE107" i="4"/>
  <c r="T107" i="4"/>
  <c r="R107" i="4"/>
  <c r="P107" i="4"/>
  <c r="BK107" i="4"/>
  <c r="J107" i="4"/>
  <c r="BF107" i="4"/>
  <c r="BI106" i="4"/>
  <c r="BH106" i="4"/>
  <c r="BG106" i="4"/>
  <c r="BE106" i="4"/>
  <c r="T106" i="4"/>
  <c r="R106" i="4"/>
  <c r="P106" i="4"/>
  <c r="BK106" i="4"/>
  <c r="J106" i="4"/>
  <c r="BF106" i="4"/>
  <c r="BI105" i="4"/>
  <c r="BH105" i="4"/>
  <c r="BG105" i="4"/>
  <c r="BE105" i="4"/>
  <c r="T105" i="4"/>
  <c r="R105" i="4"/>
  <c r="P105" i="4"/>
  <c r="BK105" i="4"/>
  <c r="J105" i="4"/>
  <c r="BF105" i="4"/>
  <c r="BI104" i="4"/>
  <c r="BH104" i="4"/>
  <c r="BG104" i="4"/>
  <c r="BE104" i="4"/>
  <c r="T104" i="4"/>
  <c r="R104" i="4"/>
  <c r="P104" i="4"/>
  <c r="BK104" i="4"/>
  <c r="J104" i="4"/>
  <c r="BF104" i="4"/>
  <c r="BI103" i="4"/>
  <c r="BH103" i="4"/>
  <c r="BG103" i="4"/>
  <c r="BE103" i="4"/>
  <c r="T103" i="4"/>
  <c r="R103" i="4"/>
  <c r="R102" i="4"/>
  <c r="P103" i="4"/>
  <c r="BK103" i="4"/>
  <c r="BK102" i="4"/>
  <c r="J102" i="4" s="1"/>
  <c r="J103" i="4"/>
  <c r="BF103" i="4" s="1"/>
  <c r="J64" i="4"/>
  <c r="BI101" i="4"/>
  <c r="BH101" i="4"/>
  <c r="BG101" i="4"/>
  <c r="BE101" i="4"/>
  <c r="T101" i="4"/>
  <c r="R101" i="4"/>
  <c r="P101" i="4"/>
  <c r="BK101" i="4"/>
  <c r="J101" i="4"/>
  <c r="BF101" i="4"/>
  <c r="BI100" i="4"/>
  <c r="BH100" i="4"/>
  <c r="BG100" i="4"/>
  <c r="BE100" i="4"/>
  <c r="T100" i="4"/>
  <c r="R100" i="4"/>
  <c r="P100" i="4"/>
  <c r="BK100" i="4"/>
  <c r="J100" i="4"/>
  <c r="BF100" i="4"/>
  <c r="BI99" i="4"/>
  <c r="BH99" i="4"/>
  <c r="BG99" i="4"/>
  <c r="BE99" i="4"/>
  <c r="T99" i="4"/>
  <c r="R99" i="4"/>
  <c r="P99" i="4"/>
  <c r="BK99" i="4"/>
  <c r="J99" i="4"/>
  <c r="BF99" i="4"/>
  <c r="BI98" i="4"/>
  <c r="BH98" i="4"/>
  <c r="BG98" i="4"/>
  <c r="BE98" i="4"/>
  <c r="T98" i="4"/>
  <c r="R98" i="4"/>
  <c r="P98" i="4"/>
  <c r="BK98" i="4"/>
  <c r="J98" i="4"/>
  <c r="BF98" i="4"/>
  <c r="BI97" i="4"/>
  <c r="BH97" i="4"/>
  <c r="BG97" i="4"/>
  <c r="BE97" i="4"/>
  <c r="T97" i="4"/>
  <c r="T96" i="4"/>
  <c r="R97" i="4"/>
  <c r="P97" i="4"/>
  <c r="P96" i="4"/>
  <c r="BK97" i="4"/>
  <c r="J97" i="4"/>
  <c r="BF97" i="4"/>
  <c r="BI94" i="4"/>
  <c r="BH94" i="4"/>
  <c r="BG94" i="4"/>
  <c r="BE94" i="4"/>
  <c r="T94" i="4"/>
  <c r="R94" i="4"/>
  <c r="P94" i="4"/>
  <c r="BK94" i="4"/>
  <c r="J94" i="4"/>
  <c r="BF94" i="4"/>
  <c r="BI93" i="4"/>
  <c r="BH93" i="4"/>
  <c r="BG93" i="4"/>
  <c r="BE93" i="4"/>
  <c r="T93" i="4"/>
  <c r="R93" i="4"/>
  <c r="P93" i="4"/>
  <c r="BK93" i="4"/>
  <c r="J93" i="4"/>
  <c r="BF93" i="4"/>
  <c r="BI92" i="4"/>
  <c r="BH92" i="4"/>
  <c r="BG92" i="4"/>
  <c r="BE92" i="4"/>
  <c r="T92" i="4"/>
  <c r="T91" i="4"/>
  <c r="T90" i="4" s="1"/>
  <c r="R92" i="4"/>
  <c r="R91" i="4"/>
  <c r="R90" i="4" s="1"/>
  <c r="P92" i="4"/>
  <c r="P91" i="4"/>
  <c r="P90" i="4" s="1"/>
  <c r="BK92" i="4"/>
  <c r="J92" i="4"/>
  <c r="BF92" i="4" s="1"/>
  <c r="F83" i="4"/>
  <c r="E81" i="4"/>
  <c r="F52" i="4"/>
  <c r="E50" i="4"/>
  <c r="J24" i="4"/>
  <c r="E24" i="4"/>
  <c r="J86" i="4" s="1"/>
  <c r="J23" i="4"/>
  <c r="J21" i="4"/>
  <c r="E21" i="4"/>
  <c r="J85" i="4"/>
  <c r="J54" i="4"/>
  <c r="J20" i="4"/>
  <c r="J18" i="4"/>
  <c r="E18" i="4"/>
  <c r="F86" i="4" s="1"/>
  <c r="F55" i="4"/>
  <c r="J17" i="4"/>
  <c r="J15" i="4"/>
  <c r="E15" i="4"/>
  <c r="F85" i="4"/>
  <c r="F54" i="4"/>
  <c r="J14" i="4"/>
  <c r="J12" i="4"/>
  <c r="J83" i="4" s="1"/>
  <c r="J52" i="4"/>
  <c r="E7" i="4"/>
  <c r="E79" i="4" s="1"/>
  <c r="J91" i="3"/>
  <c r="J37" i="3"/>
  <c r="J36" i="3"/>
  <c r="AY56" i="1"/>
  <c r="J35" i="3"/>
  <c r="AX56" i="1"/>
  <c r="BI178" i="3"/>
  <c r="BH178" i="3"/>
  <c r="BG178" i="3"/>
  <c r="BE178" i="3"/>
  <c r="T178" i="3"/>
  <c r="T177" i="3"/>
  <c r="R178" i="3"/>
  <c r="R177" i="3"/>
  <c r="P178" i="3"/>
  <c r="P177" i="3"/>
  <c r="BK178" i="3"/>
  <c r="BK177" i="3"/>
  <c r="J177" i="3" s="1"/>
  <c r="J178" i="3"/>
  <c r="BF178" i="3" s="1"/>
  <c r="J70" i="3"/>
  <c r="BI176" i="3"/>
  <c r="BH176" i="3"/>
  <c r="BG176" i="3"/>
  <c r="BE176" i="3"/>
  <c r="T176" i="3"/>
  <c r="R176" i="3"/>
  <c r="P176" i="3"/>
  <c r="BK176" i="3"/>
  <c r="J176" i="3"/>
  <c r="BF176" i="3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T173" i="3"/>
  <c r="R174" i="3"/>
  <c r="R173" i="3"/>
  <c r="P174" i="3"/>
  <c r="P173" i="3"/>
  <c r="BK174" i="3"/>
  <c r="BK173" i="3"/>
  <c r="J173" i="3" s="1"/>
  <c r="J174" i="3"/>
  <c r="BF174" i="3" s="1"/>
  <c r="J69" i="3"/>
  <c r="BI172" i="3"/>
  <c r="BH172" i="3"/>
  <c r="BG172" i="3"/>
  <c r="BE172" i="3"/>
  <c r="T172" i="3"/>
  <c r="R172" i="3"/>
  <c r="P172" i="3"/>
  <c r="BK172" i="3"/>
  <c r="J172" i="3"/>
  <c r="BF172" i="3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/>
  <c r="BI169" i="3"/>
  <c r="BH169" i="3"/>
  <c r="BG169" i="3"/>
  <c r="BE169" i="3"/>
  <c r="T169" i="3"/>
  <c r="R169" i="3"/>
  <c r="P169" i="3"/>
  <c r="BK169" i="3"/>
  <c r="J169" i="3"/>
  <c r="BF169" i="3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/>
  <c r="BI163" i="3"/>
  <c r="BH163" i="3"/>
  <c r="BG163" i="3"/>
  <c r="BE163" i="3"/>
  <c r="T163" i="3"/>
  <c r="T162" i="3"/>
  <c r="R163" i="3"/>
  <c r="R162" i="3"/>
  <c r="P163" i="3"/>
  <c r="P162" i="3"/>
  <c r="BK163" i="3"/>
  <c r="BK162" i="3"/>
  <c r="J162" i="3" s="1"/>
  <c r="J163" i="3"/>
  <c r="BF163" i="3" s="1"/>
  <c r="J68" i="3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R148" i="3"/>
  <c r="P148" i="3"/>
  <c r="BK148" i="3"/>
  <c r="J148" i="3"/>
  <c r="BF148" i="3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T135" i="3"/>
  <c r="R136" i="3"/>
  <c r="R135" i="3"/>
  <c r="P136" i="3"/>
  <c r="P135" i="3"/>
  <c r="BK136" i="3"/>
  <c r="BK135" i="3"/>
  <c r="J135" i="3" s="1"/>
  <c r="J136" i="3"/>
  <c r="BF136" i="3" s="1"/>
  <c r="J67" i="3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T129" i="3"/>
  <c r="R130" i="3"/>
  <c r="R129" i="3"/>
  <c r="P130" i="3"/>
  <c r="P129" i="3"/>
  <c r="BK130" i="3"/>
  <c r="BK129" i="3"/>
  <c r="J129" i="3" s="1"/>
  <c r="J130" i="3"/>
  <c r="BF130" i="3" s="1"/>
  <c r="J66" i="3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T124" i="3"/>
  <c r="R125" i="3"/>
  <c r="R124" i="3"/>
  <c r="P125" i="3"/>
  <c r="P124" i="3"/>
  <c r="BK125" i="3"/>
  <c r="BK124" i="3"/>
  <c r="J124" i="3" s="1"/>
  <c r="J125" i="3"/>
  <c r="BF125" i="3" s="1"/>
  <c r="J65" i="3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/>
  <c r="BI121" i="3"/>
  <c r="BH121" i="3"/>
  <c r="BG121" i="3"/>
  <c r="BE121" i="3"/>
  <c r="T121" i="3"/>
  <c r="R121" i="3"/>
  <c r="P121" i="3"/>
  <c r="BK121" i="3"/>
  <c r="J121" i="3"/>
  <c r="BF121" i="3"/>
  <c r="BI120" i="3"/>
  <c r="BH120" i="3"/>
  <c r="BG120" i="3"/>
  <c r="BE120" i="3"/>
  <c r="T120" i="3"/>
  <c r="R120" i="3"/>
  <c r="P120" i="3"/>
  <c r="BK120" i="3"/>
  <c r="J120" i="3"/>
  <c r="BF120" i="3"/>
  <c r="BI119" i="3"/>
  <c r="BH119" i="3"/>
  <c r="BG119" i="3"/>
  <c r="BE119" i="3"/>
  <c r="T119" i="3"/>
  <c r="R119" i="3"/>
  <c r="P119" i="3"/>
  <c r="BK119" i="3"/>
  <c r="J119" i="3"/>
  <c r="BF119" i="3"/>
  <c r="BI118" i="3"/>
  <c r="BH118" i="3"/>
  <c r="BG118" i="3"/>
  <c r="BE118" i="3"/>
  <c r="T118" i="3"/>
  <c r="R118" i="3"/>
  <c r="P118" i="3"/>
  <c r="BK118" i="3"/>
  <c r="J118" i="3"/>
  <c r="BF118" i="3"/>
  <c r="BI117" i="3"/>
  <c r="BH117" i="3"/>
  <c r="BG117" i="3"/>
  <c r="BE117" i="3"/>
  <c r="T117" i="3"/>
  <c r="R117" i="3"/>
  <c r="P117" i="3"/>
  <c r="BK117" i="3"/>
  <c r="J117" i="3"/>
  <c r="BF117" i="3"/>
  <c r="BI116" i="3"/>
  <c r="BH116" i="3"/>
  <c r="BG116" i="3"/>
  <c r="BE116" i="3"/>
  <c r="T116" i="3"/>
  <c r="R116" i="3"/>
  <c r="P116" i="3"/>
  <c r="BK116" i="3"/>
  <c r="J116" i="3"/>
  <c r="BF116" i="3"/>
  <c r="BI115" i="3"/>
  <c r="BH115" i="3"/>
  <c r="BG115" i="3"/>
  <c r="BE115" i="3"/>
  <c r="T115" i="3"/>
  <c r="R115" i="3"/>
  <c r="P115" i="3"/>
  <c r="BK115" i="3"/>
  <c r="J115" i="3"/>
  <c r="BF115" i="3"/>
  <c r="BI114" i="3"/>
  <c r="BH114" i="3"/>
  <c r="BG114" i="3"/>
  <c r="BE114" i="3"/>
  <c r="T114" i="3"/>
  <c r="T113" i="3"/>
  <c r="R114" i="3"/>
  <c r="R113" i="3"/>
  <c r="P114" i="3"/>
  <c r="P113" i="3"/>
  <c r="BK114" i="3"/>
  <c r="BK113" i="3"/>
  <c r="J113" i="3" s="1"/>
  <c r="J114" i="3"/>
  <c r="BF114" i="3" s="1"/>
  <c r="J64" i="3"/>
  <c r="BI112" i="3"/>
  <c r="BH112" i="3"/>
  <c r="BG112" i="3"/>
  <c r="BE112" i="3"/>
  <c r="T112" i="3"/>
  <c r="R112" i="3"/>
  <c r="P112" i="3"/>
  <c r="BK112" i="3"/>
  <c r="J112" i="3"/>
  <c r="BF112" i="3"/>
  <c r="BI111" i="3"/>
  <c r="BH111" i="3"/>
  <c r="BG111" i="3"/>
  <c r="BE111" i="3"/>
  <c r="T111" i="3"/>
  <c r="T110" i="3"/>
  <c r="R111" i="3"/>
  <c r="R110" i="3"/>
  <c r="P111" i="3"/>
  <c r="P110" i="3"/>
  <c r="BK111" i="3"/>
  <c r="BK110" i="3"/>
  <c r="J110" i="3" s="1"/>
  <c r="J111" i="3"/>
  <c r="BF111" i="3" s="1"/>
  <c r="J63" i="3"/>
  <c r="BI109" i="3"/>
  <c r="BH109" i="3"/>
  <c r="BG109" i="3"/>
  <c r="BE109" i="3"/>
  <c r="T109" i="3"/>
  <c r="R109" i="3"/>
  <c r="P109" i="3"/>
  <c r="BK109" i="3"/>
  <c r="J109" i="3"/>
  <c r="BF109" i="3"/>
  <c r="BI108" i="3"/>
  <c r="BH108" i="3"/>
  <c r="BG108" i="3"/>
  <c r="BE108" i="3"/>
  <c r="T108" i="3"/>
  <c r="R108" i="3"/>
  <c r="P108" i="3"/>
  <c r="BK108" i="3"/>
  <c r="J108" i="3"/>
  <c r="BF108" i="3"/>
  <c r="BI107" i="3"/>
  <c r="BH107" i="3"/>
  <c r="BG107" i="3"/>
  <c r="BE107" i="3"/>
  <c r="T107" i="3"/>
  <c r="T106" i="3"/>
  <c r="R107" i="3"/>
  <c r="R106" i="3"/>
  <c r="P107" i="3"/>
  <c r="P106" i="3"/>
  <c r="BK107" i="3"/>
  <c r="BK106" i="3"/>
  <c r="J106" i="3" s="1"/>
  <c r="J107" i="3"/>
  <c r="BF107" i="3" s="1"/>
  <c r="J62" i="3"/>
  <c r="BI105" i="3"/>
  <c r="BH105" i="3"/>
  <c r="BG105" i="3"/>
  <c r="BE105" i="3"/>
  <c r="T105" i="3"/>
  <c r="R105" i="3"/>
  <c r="P105" i="3"/>
  <c r="BK105" i="3"/>
  <c r="J105" i="3"/>
  <c r="BF105" i="3"/>
  <c r="BI104" i="3"/>
  <c r="BH104" i="3"/>
  <c r="BG104" i="3"/>
  <c r="BE104" i="3"/>
  <c r="T104" i="3"/>
  <c r="R104" i="3"/>
  <c r="P104" i="3"/>
  <c r="BK104" i="3"/>
  <c r="J104" i="3"/>
  <c r="BF104" i="3"/>
  <c r="BI103" i="3"/>
  <c r="BH103" i="3"/>
  <c r="BG103" i="3"/>
  <c r="BE103" i="3"/>
  <c r="T103" i="3"/>
  <c r="R103" i="3"/>
  <c r="P103" i="3"/>
  <c r="BK103" i="3"/>
  <c r="J103" i="3"/>
  <c r="BF103" i="3"/>
  <c r="BI102" i="3"/>
  <c r="BH102" i="3"/>
  <c r="BG102" i="3"/>
  <c r="BE102" i="3"/>
  <c r="T102" i="3"/>
  <c r="R102" i="3"/>
  <c r="P102" i="3"/>
  <c r="BK102" i="3"/>
  <c r="J102" i="3"/>
  <c r="BF102" i="3"/>
  <c r="BI101" i="3"/>
  <c r="BH101" i="3"/>
  <c r="BG101" i="3"/>
  <c r="BE101" i="3"/>
  <c r="T101" i="3"/>
  <c r="R101" i="3"/>
  <c r="P101" i="3"/>
  <c r="BK101" i="3"/>
  <c r="J101" i="3"/>
  <c r="BF101" i="3"/>
  <c r="BI100" i="3"/>
  <c r="BH100" i="3"/>
  <c r="BG100" i="3"/>
  <c r="BE100" i="3"/>
  <c r="T100" i="3"/>
  <c r="R100" i="3"/>
  <c r="P100" i="3"/>
  <c r="BK100" i="3"/>
  <c r="J100" i="3"/>
  <c r="BF100" i="3"/>
  <c r="BI99" i="3"/>
  <c r="BH99" i="3"/>
  <c r="BG99" i="3"/>
  <c r="BE99" i="3"/>
  <c r="T99" i="3"/>
  <c r="R99" i="3"/>
  <c r="P99" i="3"/>
  <c r="BK99" i="3"/>
  <c r="J99" i="3"/>
  <c r="BF99" i="3"/>
  <c r="BI98" i="3"/>
  <c r="BH98" i="3"/>
  <c r="BG98" i="3"/>
  <c r="BE98" i="3"/>
  <c r="T98" i="3"/>
  <c r="R98" i="3"/>
  <c r="P98" i="3"/>
  <c r="BK98" i="3"/>
  <c r="J98" i="3"/>
  <c r="BF98" i="3"/>
  <c r="BI97" i="3"/>
  <c r="BH97" i="3"/>
  <c r="BG97" i="3"/>
  <c r="BE97" i="3"/>
  <c r="T97" i="3"/>
  <c r="R97" i="3"/>
  <c r="P97" i="3"/>
  <c r="BK97" i="3"/>
  <c r="J97" i="3"/>
  <c r="BF97" i="3"/>
  <c r="BI96" i="3"/>
  <c r="BH96" i="3"/>
  <c r="BG96" i="3"/>
  <c r="BE96" i="3"/>
  <c r="T96" i="3"/>
  <c r="R96" i="3"/>
  <c r="P96" i="3"/>
  <c r="BK96" i="3"/>
  <c r="J96" i="3"/>
  <c r="BF96" i="3"/>
  <c r="BI95" i="3"/>
  <c r="BH95" i="3"/>
  <c r="BG95" i="3"/>
  <c r="BE95" i="3"/>
  <c r="T95" i="3"/>
  <c r="R95" i="3"/>
  <c r="P95" i="3"/>
  <c r="BK95" i="3"/>
  <c r="J95" i="3"/>
  <c r="BF95" i="3"/>
  <c r="BI94" i="3"/>
  <c r="BH94" i="3"/>
  <c r="BG94" i="3"/>
  <c r="BE94" i="3"/>
  <c r="T94" i="3"/>
  <c r="R94" i="3"/>
  <c r="P94" i="3"/>
  <c r="BK94" i="3"/>
  <c r="J94" i="3"/>
  <c r="BF94" i="3"/>
  <c r="BI93" i="3"/>
  <c r="F37" i="3"/>
  <c r="BD56" i="1" s="1"/>
  <c r="BH93" i="3"/>
  <c r="F36" i="3" s="1"/>
  <c r="BC56" i="1" s="1"/>
  <c r="BG93" i="3"/>
  <c r="F35" i="3"/>
  <c r="BB56" i="1" s="1"/>
  <c r="BE93" i="3"/>
  <c r="T93" i="3"/>
  <c r="T92" i="3"/>
  <c r="T90" i="3" s="1"/>
  <c r="R93" i="3"/>
  <c r="R92" i="3" s="1"/>
  <c r="R90" i="3"/>
  <c r="P93" i="3"/>
  <c r="P92" i="3"/>
  <c r="P90" i="3" s="1"/>
  <c r="AU56" i="1" s="1"/>
  <c r="BK93" i="3"/>
  <c r="BK92" i="3"/>
  <c r="J92" i="3" s="1"/>
  <c r="J61" i="3" s="1"/>
  <c r="BK90" i="3"/>
  <c r="J90" i="3" s="1"/>
  <c r="J30" i="3" s="1"/>
  <c r="AG56" i="1"/>
  <c r="J93" i="3"/>
  <c r="BF93" i="3"/>
  <c r="J60" i="3"/>
  <c r="F84" i="3"/>
  <c r="E82" i="3"/>
  <c r="F52" i="3"/>
  <c r="E50" i="3"/>
  <c r="J24" i="3"/>
  <c r="E24" i="3"/>
  <c r="J87" i="3"/>
  <c r="J55" i="3"/>
  <c r="J23" i="3"/>
  <c r="J21" i="3"/>
  <c r="E21" i="3"/>
  <c r="J86" i="3" s="1"/>
  <c r="J20" i="3"/>
  <c r="J18" i="3"/>
  <c r="E18" i="3"/>
  <c r="F87" i="3"/>
  <c r="F55" i="3"/>
  <c r="J17" i="3"/>
  <c r="J15" i="3"/>
  <c r="E15" i="3"/>
  <c r="F86" i="3" s="1"/>
  <c r="F54" i="3"/>
  <c r="J14" i="3"/>
  <c r="J12" i="3"/>
  <c r="J84" i="3" s="1"/>
  <c r="E7" i="3"/>
  <c r="E80" i="3"/>
  <c r="E48" i="3"/>
  <c r="J37" i="2"/>
  <c r="J36" i="2"/>
  <c r="AY55" i="1"/>
  <c r="J35" i="2"/>
  <c r="AX55" i="1"/>
  <c r="BI279" i="2"/>
  <c r="BH279" i="2"/>
  <c r="BG279" i="2"/>
  <c r="BE279" i="2"/>
  <c r="T279" i="2"/>
  <c r="R279" i="2"/>
  <c r="P279" i="2"/>
  <c r="BK279" i="2"/>
  <c r="J279" i="2"/>
  <c r="BF279" i="2"/>
  <c r="BI278" i="2"/>
  <c r="BH278" i="2"/>
  <c r="BG278" i="2"/>
  <c r="BE278" i="2"/>
  <c r="T278" i="2"/>
  <c r="T277" i="2"/>
  <c r="R278" i="2"/>
  <c r="R277" i="2"/>
  <c r="P278" i="2"/>
  <c r="P277" i="2"/>
  <c r="BK278" i="2"/>
  <c r="BK277" i="2"/>
  <c r="J277" i="2" s="1"/>
  <c r="J278" i="2"/>
  <c r="BF278" i="2" s="1"/>
  <c r="J81" i="2"/>
  <c r="BI276" i="2"/>
  <c r="BH276" i="2"/>
  <c r="BG276" i="2"/>
  <c r="BE276" i="2"/>
  <c r="T276" i="2"/>
  <c r="T275" i="2"/>
  <c r="R276" i="2"/>
  <c r="R275" i="2"/>
  <c r="P276" i="2"/>
  <c r="P275" i="2"/>
  <c r="BK276" i="2"/>
  <c r="BK275" i="2"/>
  <c r="J275" i="2" s="1"/>
  <c r="J276" i="2"/>
  <c r="BF276" i="2" s="1"/>
  <c r="J80" i="2"/>
  <c r="BI274" i="2"/>
  <c r="BH274" i="2"/>
  <c r="BG274" i="2"/>
  <c r="BE274" i="2"/>
  <c r="T274" i="2"/>
  <c r="T269" i="2" s="1"/>
  <c r="R274" i="2"/>
  <c r="P274" i="2"/>
  <c r="P269" i="2" s="1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/>
  <c r="BI271" i="2"/>
  <c r="BH271" i="2"/>
  <c r="BG271" i="2"/>
  <c r="BE271" i="2"/>
  <c r="T271" i="2"/>
  <c r="R271" i="2"/>
  <c r="P271" i="2"/>
  <c r="BK271" i="2"/>
  <c r="J271" i="2"/>
  <c r="BF271" i="2"/>
  <c r="BI270" i="2"/>
  <c r="BH270" i="2"/>
  <c r="BG270" i="2"/>
  <c r="BE270" i="2"/>
  <c r="T270" i="2"/>
  <c r="R270" i="2"/>
  <c r="R269" i="2"/>
  <c r="P270" i="2"/>
  <c r="BK270" i="2"/>
  <c r="BK269" i="2"/>
  <c r="J269" i="2" s="1"/>
  <c r="J270" i="2"/>
  <c r="BF270" i="2" s="1"/>
  <c r="J79" i="2"/>
  <c r="BI268" i="2"/>
  <c r="BH268" i="2"/>
  <c r="BG268" i="2"/>
  <c r="BE268" i="2"/>
  <c r="T268" i="2"/>
  <c r="R268" i="2"/>
  <c r="P268" i="2"/>
  <c r="BK268" i="2"/>
  <c r="J268" i="2"/>
  <c r="BF268" i="2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T265" i="2"/>
  <c r="R266" i="2"/>
  <c r="R265" i="2"/>
  <c r="P266" i="2"/>
  <c r="P265" i="2"/>
  <c r="BK266" i="2"/>
  <c r="BK265" i="2"/>
  <c r="J265" i="2" s="1"/>
  <c r="J266" i="2"/>
  <c r="BF266" i="2" s="1"/>
  <c r="J78" i="2"/>
  <c r="BI264" i="2"/>
  <c r="BH264" i="2"/>
  <c r="BG264" i="2"/>
  <c r="BE264" i="2"/>
  <c r="T264" i="2"/>
  <c r="R264" i="2"/>
  <c r="P264" i="2"/>
  <c r="BK264" i="2"/>
  <c r="J264" i="2"/>
  <c r="BF264" i="2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T259" i="2"/>
  <c r="R260" i="2"/>
  <c r="R259" i="2"/>
  <c r="P260" i="2"/>
  <c r="P259" i="2"/>
  <c r="BK260" i="2"/>
  <c r="BK259" i="2"/>
  <c r="J259" i="2" s="1"/>
  <c r="J260" i="2"/>
  <c r="BF260" i="2" s="1"/>
  <c r="J77" i="2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/>
  <c r="BI254" i="2"/>
  <c r="BH254" i="2"/>
  <c r="BG254" i="2"/>
  <c r="BE254" i="2"/>
  <c r="T254" i="2"/>
  <c r="T253" i="2"/>
  <c r="R254" i="2"/>
  <c r="R253" i="2"/>
  <c r="P254" i="2"/>
  <c r="P253" i="2"/>
  <c r="BK254" i="2"/>
  <c r="BK253" i="2"/>
  <c r="J253" i="2" s="1"/>
  <c r="J254" i="2"/>
  <c r="BF254" i="2" s="1"/>
  <c r="J76" i="2"/>
  <c r="BI252" i="2"/>
  <c r="BH252" i="2"/>
  <c r="BG252" i="2"/>
  <c r="BE252" i="2"/>
  <c r="T252" i="2"/>
  <c r="R252" i="2"/>
  <c r="P252" i="2"/>
  <c r="BK252" i="2"/>
  <c r="J252" i="2"/>
  <c r="BF252" i="2"/>
  <c r="BI251" i="2"/>
  <c r="BH251" i="2"/>
  <c r="BG251" i="2"/>
  <c r="BE251" i="2"/>
  <c r="T251" i="2"/>
  <c r="R251" i="2"/>
  <c r="P251" i="2"/>
  <c r="BK251" i="2"/>
  <c r="J251" i="2"/>
  <c r="BF251" i="2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/>
  <c r="BI244" i="2"/>
  <c r="BH244" i="2"/>
  <c r="BG244" i="2"/>
  <c r="BE244" i="2"/>
  <c r="T244" i="2"/>
  <c r="R244" i="2"/>
  <c r="P244" i="2"/>
  <c r="BK244" i="2"/>
  <c r="J244" i="2"/>
  <c r="BF244" i="2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/>
  <c r="BI240" i="2"/>
  <c r="BH240" i="2"/>
  <c r="BG240" i="2"/>
  <c r="BE240" i="2"/>
  <c r="T240" i="2"/>
  <c r="R240" i="2"/>
  <c r="P240" i="2"/>
  <c r="BK240" i="2"/>
  <c r="J240" i="2"/>
  <c r="BF240" i="2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BK237" i="2"/>
  <c r="J237" i="2"/>
  <c r="BF237" i="2"/>
  <c r="BI236" i="2"/>
  <c r="BH236" i="2"/>
  <c r="BG236" i="2"/>
  <c r="BE236" i="2"/>
  <c r="T236" i="2"/>
  <c r="R236" i="2"/>
  <c r="P236" i="2"/>
  <c r="BK236" i="2"/>
  <c r="J236" i="2"/>
  <c r="BF236" i="2"/>
  <c r="BI235" i="2"/>
  <c r="BH235" i="2"/>
  <c r="BG235" i="2"/>
  <c r="BE235" i="2"/>
  <c r="T235" i="2"/>
  <c r="R235" i="2"/>
  <c r="P235" i="2"/>
  <c r="BK235" i="2"/>
  <c r="J235" i="2"/>
  <c r="BF235" i="2"/>
  <c r="BI234" i="2"/>
  <c r="BH234" i="2"/>
  <c r="BG234" i="2"/>
  <c r="BE234" i="2"/>
  <c r="T234" i="2"/>
  <c r="R234" i="2"/>
  <c r="P234" i="2"/>
  <c r="BK234" i="2"/>
  <c r="J234" i="2"/>
  <c r="BF234" i="2"/>
  <c r="BI233" i="2"/>
  <c r="BH233" i="2"/>
  <c r="BG233" i="2"/>
  <c r="BE233" i="2"/>
  <c r="T233" i="2"/>
  <c r="R233" i="2"/>
  <c r="P233" i="2"/>
  <c r="BK233" i="2"/>
  <c r="J233" i="2"/>
  <c r="BF233" i="2"/>
  <c r="BI232" i="2"/>
  <c r="BH232" i="2"/>
  <c r="BG232" i="2"/>
  <c r="BE232" i="2"/>
  <c r="T232" i="2"/>
  <c r="R232" i="2"/>
  <c r="P232" i="2"/>
  <c r="BK232" i="2"/>
  <c r="J232" i="2"/>
  <c r="BF232" i="2"/>
  <c r="BI231" i="2"/>
  <c r="BH231" i="2"/>
  <c r="BG231" i="2"/>
  <c r="BE231" i="2"/>
  <c r="T231" i="2"/>
  <c r="R231" i="2"/>
  <c r="P231" i="2"/>
  <c r="BK231" i="2"/>
  <c r="J231" i="2"/>
  <c r="BF231" i="2"/>
  <c r="BI230" i="2"/>
  <c r="BH230" i="2"/>
  <c r="BG230" i="2"/>
  <c r="BE230" i="2"/>
  <c r="T230" i="2"/>
  <c r="T229" i="2"/>
  <c r="R230" i="2"/>
  <c r="R229" i="2"/>
  <c r="P230" i="2"/>
  <c r="P229" i="2"/>
  <c r="BK230" i="2"/>
  <c r="BK229" i="2"/>
  <c r="J229" i="2" s="1"/>
  <c r="J230" i="2"/>
  <c r="BF230" i="2" s="1"/>
  <c r="J75" i="2"/>
  <c r="BI228" i="2"/>
  <c r="BH228" i="2"/>
  <c r="BG228" i="2"/>
  <c r="BE228" i="2"/>
  <c r="T228" i="2"/>
  <c r="R228" i="2"/>
  <c r="P228" i="2"/>
  <c r="BK228" i="2"/>
  <c r="J228" i="2"/>
  <c r="BF228" i="2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/>
  <c r="BI225" i="2"/>
  <c r="BH225" i="2"/>
  <c r="BG225" i="2"/>
  <c r="BE225" i="2"/>
  <c r="T225" i="2"/>
  <c r="R225" i="2"/>
  <c r="P225" i="2"/>
  <c r="BK225" i="2"/>
  <c r="J225" i="2"/>
  <c r="BF225" i="2"/>
  <c r="BI224" i="2"/>
  <c r="BH224" i="2"/>
  <c r="BG224" i="2"/>
  <c r="BE224" i="2"/>
  <c r="T224" i="2"/>
  <c r="R224" i="2"/>
  <c r="P224" i="2"/>
  <c r="BK224" i="2"/>
  <c r="J224" i="2"/>
  <c r="BF224" i="2"/>
  <c r="BI223" i="2"/>
  <c r="BH223" i="2"/>
  <c r="BG223" i="2"/>
  <c r="BE223" i="2"/>
  <c r="T223" i="2"/>
  <c r="R223" i="2"/>
  <c r="P223" i="2"/>
  <c r="BK223" i="2"/>
  <c r="J223" i="2"/>
  <c r="BF223" i="2"/>
  <c r="BI222" i="2"/>
  <c r="BH222" i="2"/>
  <c r="BG222" i="2"/>
  <c r="BE222" i="2"/>
  <c r="T222" i="2"/>
  <c r="R222" i="2"/>
  <c r="P222" i="2"/>
  <c r="BK222" i="2"/>
  <c r="J222" i="2"/>
  <c r="BF222" i="2"/>
  <c r="BI221" i="2"/>
  <c r="BH221" i="2"/>
  <c r="BG221" i="2"/>
  <c r="BE221" i="2"/>
  <c r="T221" i="2"/>
  <c r="T220" i="2"/>
  <c r="R221" i="2"/>
  <c r="R220" i="2"/>
  <c r="P221" i="2"/>
  <c r="P220" i="2"/>
  <c r="BK221" i="2"/>
  <c r="BK220" i="2"/>
  <c r="J220" i="2" s="1"/>
  <c r="J221" i="2"/>
  <c r="BF221" i="2" s="1"/>
  <c r="J74" i="2"/>
  <c r="BI219" i="2"/>
  <c r="BH219" i="2"/>
  <c r="BG219" i="2"/>
  <c r="BE219" i="2"/>
  <c r="T219" i="2"/>
  <c r="R219" i="2"/>
  <c r="P219" i="2"/>
  <c r="BK219" i="2"/>
  <c r="J219" i="2"/>
  <c r="BF219" i="2"/>
  <c r="BI218" i="2"/>
  <c r="BH218" i="2"/>
  <c r="BG218" i="2"/>
  <c r="BE218" i="2"/>
  <c r="T218" i="2"/>
  <c r="R218" i="2"/>
  <c r="P218" i="2"/>
  <c r="BK218" i="2"/>
  <c r="J218" i="2"/>
  <c r="BF218" i="2"/>
  <c r="BI217" i="2"/>
  <c r="BH217" i="2"/>
  <c r="BG217" i="2"/>
  <c r="BE217" i="2"/>
  <c r="T217" i="2"/>
  <c r="R217" i="2"/>
  <c r="P217" i="2"/>
  <c r="BK217" i="2"/>
  <c r="J217" i="2"/>
  <c r="BF217" i="2"/>
  <c r="BI216" i="2"/>
  <c r="BH216" i="2"/>
  <c r="BG216" i="2"/>
  <c r="BE216" i="2"/>
  <c r="T216" i="2"/>
  <c r="T215" i="2"/>
  <c r="R216" i="2"/>
  <c r="R215" i="2"/>
  <c r="P216" i="2"/>
  <c r="P215" i="2"/>
  <c r="BK216" i="2"/>
  <c r="BK215" i="2"/>
  <c r="J215" i="2" s="1"/>
  <c r="J216" i="2"/>
  <c r="BF216" i="2" s="1"/>
  <c r="J73" i="2"/>
  <c r="BI214" i="2"/>
  <c r="F37" i="2" s="1"/>
  <c r="BD55" i="1" s="1"/>
  <c r="BH214" i="2"/>
  <c r="BG214" i="2"/>
  <c r="BE214" i="2"/>
  <c r="T214" i="2"/>
  <c r="T208" i="2" s="1"/>
  <c r="R214" i="2"/>
  <c r="P214" i="2"/>
  <c r="P208" i="2" s="1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/>
  <c r="BI212" i="2"/>
  <c r="BH212" i="2"/>
  <c r="BG212" i="2"/>
  <c r="BE212" i="2"/>
  <c r="T212" i="2"/>
  <c r="R212" i="2"/>
  <c r="P212" i="2"/>
  <c r="BK212" i="2"/>
  <c r="J212" i="2"/>
  <c r="BF212" i="2"/>
  <c r="BI211" i="2"/>
  <c r="BH211" i="2"/>
  <c r="BG211" i="2"/>
  <c r="BE211" i="2"/>
  <c r="T211" i="2"/>
  <c r="R211" i="2"/>
  <c r="P211" i="2"/>
  <c r="BK211" i="2"/>
  <c r="J211" i="2"/>
  <c r="BF211" i="2"/>
  <c r="BI210" i="2"/>
  <c r="BH210" i="2"/>
  <c r="BG210" i="2"/>
  <c r="BE210" i="2"/>
  <c r="T210" i="2"/>
  <c r="R210" i="2"/>
  <c r="P210" i="2"/>
  <c r="BK210" i="2"/>
  <c r="J210" i="2"/>
  <c r="BF210" i="2"/>
  <c r="BI209" i="2"/>
  <c r="BH209" i="2"/>
  <c r="BG209" i="2"/>
  <c r="BE209" i="2"/>
  <c r="T209" i="2"/>
  <c r="R209" i="2"/>
  <c r="R208" i="2"/>
  <c r="P209" i="2"/>
  <c r="BK209" i="2"/>
  <c r="BK208" i="2"/>
  <c r="J208" i="2" s="1"/>
  <c r="J209" i="2"/>
  <c r="BF209" i="2" s="1"/>
  <c r="J72" i="2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T198" i="2"/>
  <c r="R199" i="2"/>
  <c r="R198" i="2"/>
  <c r="P199" i="2"/>
  <c r="P198" i="2"/>
  <c r="BK199" i="2"/>
  <c r="BK198" i="2"/>
  <c r="J198" i="2" s="1"/>
  <c r="J199" i="2"/>
  <c r="BF199" i="2" s="1"/>
  <c r="J71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T189" i="2"/>
  <c r="R190" i="2"/>
  <c r="P190" i="2"/>
  <c r="P189" i="2"/>
  <c r="BK190" i="2"/>
  <c r="J190" i="2"/>
  <c r="BF190" i="2"/>
  <c r="BI187" i="2"/>
  <c r="BH187" i="2"/>
  <c r="BG187" i="2"/>
  <c r="BE187" i="2"/>
  <c r="T187" i="2"/>
  <c r="T186" i="2"/>
  <c r="R187" i="2"/>
  <c r="R186" i="2"/>
  <c r="P187" i="2"/>
  <c r="P186" i="2"/>
  <c r="BK187" i="2"/>
  <c r="BK186" i="2"/>
  <c r="J186" i="2" s="1"/>
  <c r="J187" i="2"/>
  <c r="BF187" i="2" s="1"/>
  <c r="J68" i="2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T168" i="2"/>
  <c r="R169" i="2"/>
  <c r="R168" i="2"/>
  <c r="P169" i="2"/>
  <c r="P168" i="2"/>
  <c r="BK169" i="2"/>
  <c r="BK168" i="2"/>
  <c r="J168" i="2" s="1"/>
  <c r="J169" i="2"/>
  <c r="BF169" i="2" s="1"/>
  <c r="J67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T150" i="2"/>
  <c r="R151" i="2"/>
  <c r="R150" i="2"/>
  <c r="P151" i="2"/>
  <c r="P150" i="2"/>
  <c r="BK151" i="2"/>
  <c r="BK150" i="2"/>
  <c r="J150" i="2" s="1"/>
  <c r="J151" i="2"/>
  <c r="BF151" i="2" s="1"/>
  <c r="J66" i="2"/>
  <c r="BI149" i="2"/>
  <c r="BH149" i="2"/>
  <c r="BG149" i="2"/>
  <c r="BE149" i="2"/>
  <c r="T149" i="2"/>
  <c r="T148" i="2"/>
  <c r="R149" i="2"/>
  <c r="R148" i="2"/>
  <c r="P149" i="2"/>
  <c r="P148" i="2"/>
  <c r="BK149" i="2"/>
  <c r="BK148" i="2"/>
  <c r="J148" i="2" s="1"/>
  <c r="J149" i="2"/>
  <c r="BF149" i="2" s="1"/>
  <c r="J65" i="2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T131" i="2"/>
  <c r="R132" i="2"/>
  <c r="R131" i="2"/>
  <c r="P132" i="2"/>
  <c r="P131" i="2"/>
  <c r="BK132" i="2"/>
  <c r="BK131" i="2"/>
  <c r="J131" i="2" s="1"/>
  <c r="J132" i="2"/>
  <c r="BF132" i="2" s="1"/>
  <c r="J64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R124" i="2"/>
  <c r="P124" i="2"/>
  <c r="BK124" i="2"/>
  <c r="J124" i="2"/>
  <c r="BF124" i="2"/>
  <c r="BI123" i="2"/>
  <c r="BH123" i="2"/>
  <c r="BG123" i="2"/>
  <c r="BE123" i="2"/>
  <c r="T123" i="2"/>
  <c r="R123" i="2"/>
  <c r="P123" i="2"/>
  <c r="BK123" i="2"/>
  <c r="J123" i="2"/>
  <c r="BF123" i="2"/>
  <c r="BI122" i="2"/>
  <c r="BH122" i="2"/>
  <c r="BG122" i="2"/>
  <c r="BE122" i="2"/>
  <c r="T122" i="2"/>
  <c r="T121" i="2"/>
  <c r="R122" i="2"/>
  <c r="R121" i="2"/>
  <c r="P122" i="2"/>
  <c r="P121" i="2"/>
  <c r="BK122" i="2"/>
  <c r="BK121" i="2"/>
  <c r="J121" i="2" s="1"/>
  <c r="J122" i="2"/>
  <c r="BF122" i="2" s="1"/>
  <c r="J63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T113" i="2"/>
  <c r="R114" i="2"/>
  <c r="R113" i="2"/>
  <c r="P114" i="2"/>
  <c r="P113" i="2"/>
  <c r="BK114" i="2"/>
  <c r="BK113" i="2"/>
  <c r="J113" i="2" s="1"/>
  <c r="J114" i="2"/>
  <c r="BF114" i="2" s="1"/>
  <c r="J62" i="2"/>
  <c r="BI112" i="2"/>
  <c r="BH112" i="2"/>
  <c r="BG112" i="2"/>
  <c r="BE112" i="2"/>
  <c r="T112" i="2"/>
  <c r="R112" i="2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/>
  <c r="BI109" i="2"/>
  <c r="BH109" i="2"/>
  <c r="BG109" i="2"/>
  <c r="BE109" i="2"/>
  <c r="T109" i="2"/>
  <c r="R109" i="2"/>
  <c r="P109" i="2"/>
  <c r="BK109" i="2"/>
  <c r="J109" i="2"/>
  <c r="BF109" i="2"/>
  <c r="BI108" i="2"/>
  <c r="BH108" i="2"/>
  <c r="BG108" i="2"/>
  <c r="BE108" i="2"/>
  <c r="T108" i="2"/>
  <c r="R108" i="2"/>
  <c r="P108" i="2"/>
  <c r="BK108" i="2"/>
  <c r="J108" i="2"/>
  <c r="BF108" i="2"/>
  <c r="BI107" i="2"/>
  <c r="BH107" i="2"/>
  <c r="BG107" i="2"/>
  <c r="BE107" i="2"/>
  <c r="T107" i="2"/>
  <c r="R107" i="2"/>
  <c r="P107" i="2"/>
  <c r="BK107" i="2"/>
  <c r="J107" i="2"/>
  <c r="BF107" i="2"/>
  <c r="BI106" i="2"/>
  <c r="BH106" i="2"/>
  <c r="BG106" i="2"/>
  <c r="BE106" i="2"/>
  <c r="T106" i="2"/>
  <c r="R106" i="2"/>
  <c r="P106" i="2"/>
  <c r="BK106" i="2"/>
  <c r="J106" i="2"/>
  <c r="BF106" i="2"/>
  <c r="BI105" i="2"/>
  <c r="BH105" i="2"/>
  <c r="BG105" i="2"/>
  <c r="BE105" i="2"/>
  <c r="T105" i="2"/>
  <c r="R105" i="2"/>
  <c r="P105" i="2"/>
  <c r="BK105" i="2"/>
  <c r="J105" i="2"/>
  <c r="BF105" i="2"/>
  <c r="BI104" i="2"/>
  <c r="BH104" i="2"/>
  <c r="BG104" i="2"/>
  <c r="F35" i="2"/>
  <c r="BB55" i="1" s="1"/>
  <c r="BE104" i="2"/>
  <c r="T104" i="2"/>
  <c r="T103" i="2"/>
  <c r="R104" i="2"/>
  <c r="R103" i="2"/>
  <c r="R102" i="2" s="1"/>
  <c r="P104" i="2"/>
  <c r="P103" i="2"/>
  <c r="BK104" i="2"/>
  <c r="J104" i="2"/>
  <c r="BF104" i="2"/>
  <c r="F95" i="2"/>
  <c r="E93" i="2"/>
  <c r="F52" i="2"/>
  <c r="E50" i="2"/>
  <c r="J24" i="2"/>
  <c r="E24" i="2"/>
  <c r="J98" i="2"/>
  <c r="J55" i="2"/>
  <c r="J23" i="2"/>
  <c r="J21" i="2"/>
  <c r="E21" i="2"/>
  <c r="J97" i="2" s="1"/>
  <c r="J54" i="2"/>
  <c r="J20" i="2"/>
  <c r="J18" i="2"/>
  <c r="E18" i="2"/>
  <c r="F98" i="2"/>
  <c r="F55" i="2"/>
  <c r="J17" i="2"/>
  <c r="J15" i="2"/>
  <c r="E15" i="2"/>
  <c r="F97" i="2" s="1"/>
  <c r="F54" i="2"/>
  <c r="J14" i="2"/>
  <c r="J12" i="2"/>
  <c r="J95" i="2" s="1"/>
  <c r="E7" i="2"/>
  <c r="E91" i="2"/>
  <c r="E48" i="2"/>
  <c r="AS54" i="1"/>
  <c r="L50" i="1"/>
  <c r="AM50" i="1"/>
  <c r="AM49" i="1"/>
  <c r="L49" i="1"/>
  <c r="AM47" i="1"/>
  <c r="L47" i="1"/>
  <c r="L45" i="1"/>
  <c r="L44" i="1"/>
  <c r="P102" i="7" l="1"/>
  <c r="F35" i="7"/>
  <c r="BB60" i="1" s="1"/>
  <c r="T102" i="7"/>
  <c r="T89" i="7" s="1"/>
  <c r="J33" i="7"/>
  <c r="AV60" i="1" s="1"/>
  <c r="F36" i="7"/>
  <c r="BC60" i="1" s="1"/>
  <c r="R103" i="7"/>
  <c r="R102" i="7" s="1"/>
  <c r="R89" i="7" s="1"/>
  <c r="P89" i="7"/>
  <c r="AU60" i="1" s="1"/>
  <c r="BK120" i="5"/>
  <c r="J120" i="5" s="1"/>
  <c r="J65" i="5" s="1"/>
  <c r="R120" i="5"/>
  <c r="J33" i="5"/>
  <c r="AV58" i="1" s="1"/>
  <c r="F33" i="5"/>
  <c r="AZ58" i="1" s="1"/>
  <c r="BK113" i="5"/>
  <c r="J113" i="5" s="1"/>
  <c r="J64" i="5" s="1"/>
  <c r="R113" i="5"/>
  <c r="F37" i="5"/>
  <c r="BD58" i="1" s="1"/>
  <c r="BK106" i="5"/>
  <c r="J106" i="5" s="1"/>
  <c r="J63" i="5" s="1"/>
  <c r="R106" i="5"/>
  <c r="BK90" i="5"/>
  <c r="J90" i="5" s="1"/>
  <c r="J60" i="5" s="1"/>
  <c r="T91" i="5"/>
  <c r="F35" i="5"/>
  <c r="BB58" i="1" s="1"/>
  <c r="F37" i="4"/>
  <c r="BD57" i="1" s="1"/>
  <c r="T95" i="4"/>
  <c r="T89" i="4" s="1"/>
  <c r="F34" i="4"/>
  <c r="BA57" i="1" s="1"/>
  <c r="P95" i="4"/>
  <c r="P89" i="4" s="1"/>
  <c r="AU57" i="1" s="1"/>
  <c r="J34" i="4"/>
  <c r="AW57" i="1" s="1"/>
  <c r="T188" i="2"/>
  <c r="J52" i="2"/>
  <c r="J52" i="5"/>
  <c r="J34" i="2"/>
  <c r="AW55" i="1" s="1"/>
  <c r="P188" i="2"/>
  <c r="F34" i="2"/>
  <c r="BA55" i="1" s="1"/>
  <c r="BK103" i="2"/>
  <c r="P102" i="2"/>
  <c r="T102" i="2"/>
  <c r="T101" i="2" s="1"/>
  <c r="J33" i="2"/>
  <c r="AV55" i="1" s="1"/>
  <c r="AT55" i="1" s="1"/>
  <c r="F33" i="2"/>
  <c r="AZ55" i="1" s="1"/>
  <c r="F36" i="2"/>
  <c r="BC55" i="1" s="1"/>
  <c r="BK189" i="2"/>
  <c r="R189" i="2"/>
  <c r="R188" i="2" s="1"/>
  <c r="R101" i="2" s="1"/>
  <c r="J34" i="3"/>
  <c r="AW56" i="1" s="1"/>
  <c r="F34" i="3"/>
  <c r="BA56" i="1" s="1"/>
  <c r="J33" i="3"/>
  <c r="AV56" i="1" s="1"/>
  <c r="AT56" i="1" s="1"/>
  <c r="AN56" i="1" s="1"/>
  <c r="F33" i="3"/>
  <c r="AZ56" i="1" s="1"/>
  <c r="J78" i="6"/>
  <c r="J52" i="6"/>
  <c r="J34" i="7"/>
  <c r="AW60" i="1" s="1"/>
  <c r="F34" i="7"/>
  <c r="BA60" i="1" s="1"/>
  <c r="J52" i="3"/>
  <c r="J54" i="3"/>
  <c r="J59" i="3"/>
  <c r="E48" i="4"/>
  <c r="J55" i="4"/>
  <c r="BK91" i="4"/>
  <c r="J33" i="4"/>
  <c r="AV57" i="1" s="1"/>
  <c r="F33" i="4"/>
  <c r="AZ57" i="1" s="1"/>
  <c r="F36" i="4"/>
  <c r="BC57" i="1" s="1"/>
  <c r="BK96" i="4"/>
  <c r="R96" i="4"/>
  <c r="R95" i="4" s="1"/>
  <c r="BK151" i="4"/>
  <c r="R151" i="4"/>
  <c r="R150" i="4" s="1"/>
  <c r="F54" i="5"/>
  <c r="J34" i="5"/>
  <c r="AW58" i="1" s="1"/>
  <c r="F34" i="5"/>
  <c r="BA58" i="1" s="1"/>
  <c r="BK89" i="5"/>
  <c r="J89" i="5" s="1"/>
  <c r="P96" i="5"/>
  <c r="P90" i="5" s="1"/>
  <c r="T96" i="5"/>
  <c r="R129" i="5"/>
  <c r="P132" i="5"/>
  <c r="P129" i="5" s="1"/>
  <c r="T132" i="5"/>
  <c r="T129" i="5" s="1"/>
  <c r="P139" i="5"/>
  <c r="T139" i="5"/>
  <c r="J80" i="6"/>
  <c r="J54" i="6"/>
  <c r="J34" i="6"/>
  <c r="AW59" i="1" s="1"/>
  <c r="AT59" i="1" s="1"/>
  <c r="F34" i="6"/>
  <c r="BA59" i="1" s="1"/>
  <c r="J86" i="6"/>
  <c r="J61" i="6" s="1"/>
  <c r="BK85" i="6"/>
  <c r="F35" i="6"/>
  <c r="BB59" i="1" s="1"/>
  <c r="F37" i="6"/>
  <c r="BD59" i="1" s="1"/>
  <c r="BD54" i="1" s="1"/>
  <c r="W33" i="1" s="1"/>
  <c r="J91" i="7"/>
  <c r="J61" i="7" s="1"/>
  <c r="BK90" i="7"/>
  <c r="J103" i="7"/>
  <c r="J64" i="7" s="1"/>
  <c r="BK102" i="7"/>
  <c r="J102" i="7" s="1"/>
  <c r="J63" i="7" s="1"/>
  <c r="F33" i="7"/>
  <c r="AZ60" i="1" s="1"/>
  <c r="BB54" i="1" l="1"/>
  <c r="AX54" i="1" s="1"/>
  <c r="AT60" i="1"/>
  <c r="AT58" i="1"/>
  <c r="R90" i="5"/>
  <c r="R89" i="5" s="1"/>
  <c r="T90" i="5"/>
  <c r="T89" i="5" s="1"/>
  <c r="R89" i="4"/>
  <c r="AT57" i="1"/>
  <c r="P101" i="2"/>
  <c r="AU55" i="1" s="1"/>
  <c r="W31" i="1"/>
  <c r="J90" i="7"/>
  <c r="J60" i="7" s="1"/>
  <c r="BK89" i="7"/>
  <c r="J89" i="7" s="1"/>
  <c r="J85" i="6"/>
  <c r="J60" i="6" s="1"/>
  <c r="BK84" i="6"/>
  <c r="J84" i="6" s="1"/>
  <c r="P89" i="5"/>
  <c r="AU58" i="1" s="1"/>
  <c r="AU54" i="1" s="1"/>
  <c r="J30" i="5"/>
  <c r="J59" i="5"/>
  <c r="BK150" i="4"/>
  <c r="J150" i="4" s="1"/>
  <c r="J67" i="4" s="1"/>
  <c r="J151" i="4"/>
  <c r="J68" i="4" s="1"/>
  <c r="BK95" i="4"/>
  <c r="J95" i="4" s="1"/>
  <c r="J62" i="4" s="1"/>
  <c r="J96" i="4"/>
  <c r="J63" i="4" s="1"/>
  <c r="BK90" i="4"/>
  <c r="J91" i="4"/>
  <c r="J61" i="4" s="1"/>
  <c r="J39" i="3"/>
  <c r="BK188" i="2"/>
  <c r="J188" i="2" s="1"/>
  <c r="J69" i="2" s="1"/>
  <c r="J189" i="2"/>
  <c r="J70" i="2" s="1"/>
  <c r="AZ54" i="1"/>
  <c r="BK102" i="2"/>
  <c r="J103" i="2"/>
  <c r="J61" i="2" s="1"/>
  <c r="BC54" i="1"/>
  <c r="BA54" i="1"/>
  <c r="AV54" i="1" l="1"/>
  <c r="W29" i="1"/>
  <c r="J39" i="5"/>
  <c r="AG58" i="1"/>
  <c r="AN58" i="1" s="1"/>
  <c r="J30" i="6"/>
  <c r="J59" i="6"/>
  <c r="J30" i="7"/>
  <c r="J59" i="7"/>
  <c r="AW54" i="1"/>
  <c r="AK30" i="1" s="1"/>
  <c r="W30" i="1"/>
  <c r="AY54" i="1"/>
  <c r="W32" i="1"/>
  <c r="BK101" i="2"/>
  <c r="J101" i="2" s="1"/>
  <c r="J102" i="2"/>
  <c r="J60" i="2" s="1"/>
  <c r="BK89" i="4"/>
  <c r="J89" i="4" s="1"/>
  <c r="J90" i="4"/>
  <c r="J60" i="4" s="1"/>
  <c r="J59" i="4" l="1"/>
  <c r="J30" i="4"/>
  <c r="J39" i="6"/>
  <c r="AG59" i="1"/>
  <c r="AN59" i="1" s="1"/>
  <c r="J59" i="2"/>
  <c r="J30" i="2"/>
  <c r="J39" i="7"/>
  <c r="AG60" i="1"/>
  <c r="AN60" i="1" s="1"/>
  <c r="AK29" i="1"/>
  <c r="AT54" i="1"/>
  <c r="AG55" i="1" l="1"/>
  <c r="J39" i="2"/>
  <c r="AG57" i="1"/>
  <c r="AN57" i="1" s="1"/>
  <c r="J39" i="4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<sst xmlns="http://schemas.openxmlformats.org/spreadsheetml/2006/main" count="7863" uniqueCount="1498">
  <si>
    <t>Export Komplet</t>
  </si>
  <si>
    <t/>
  </si>
  <si>
    <t>2.0</t>
  </si>
  <si>
    <t>False</t>
  </si>
  <si>
    <t>{4cff51fe-ef71-4555-8ed3-d57801e0ee3e}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</si>
  <si>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</si>
  <si>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</si>
  <si>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</si>
  <si>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</si>
  <si>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</si>
  <si>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</si>
  <si>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</si>
  <si>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</si>
  <si>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M414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</si>
  <si>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</si>
  <si>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</si>
  <si>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MŠ Tovarne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</si>
  <si>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</si>
  <si>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</si>
  <si>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</si>
  <si>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</si>
  <si>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</si>
  <si>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</si>
  <si>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</si>
  <si>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</si>
  <si>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</si>
  <si>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</si>
  <si>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</si>
  <si>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</si>
  <si>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</si>
  <si>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</si>
  <si>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</si>
  <si>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</si>
  <si>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</si>
  <si>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</si>
  <si>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</si>
  <si>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</si>
  <si>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</si>
  <si>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</si>
  <si>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</si>
  <si>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</si>
  <si>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</si>
  <si>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</si>
  <si>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</si>
  <si>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</si>
  <si>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</si>
  <si>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</si>
  <si>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</si>
  <si>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</si>
  <si>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</si>
  <si>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</si>
  <si>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</si>
  <si>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</si>
  <si>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</si>
  <si>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</si>
  <si>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</si>
  <si>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</si>
  <si>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</si>
  <si>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</si>
  <si>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</si>
  <si>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</si>
  <si>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</si>
  <si>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</si>
  <si>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</si>
  <si>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</si>
  <si>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</si>
  <si>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</si>
  <si>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</si>
  <si>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</si>
  <si>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</si>
  <si>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</si>
  <si>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</si>
  <si>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</si>
  <si>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{38069f9a-372f-42a8-807f-74fb0a21871e}</t>
  </si>
  <si>
    <t>02</t>
  </si>
  <si>
    <t>Elektroinštalácia a bleskozvod</t>
  </si>
  <si>
    <t>{b7e38a84-065a-43de-9359-e30e90e9eee5}</t>
  </si>
  <si>
    <t>03</t>
  </si>
  <si>
    <t>UK</t>
  </si>
  <si>
    <t>{e199eb2f-6551-49ad-a957-4275cf05504c}</t>
  </si>
  <si>
    <t>04</t>
  </si>
  <si>
    <t>Kotolňa</t>
  </si>
  <si>
    <t>{4c52fcc1-7b82-460f-9bce-6cb72814e2e6}</t>
  </si>
  <si>
    <t>05</t>
  </si>
  <si>
    <t>Vzduchotechnika</t>
  </si>
  <si>
    <t>{9c87b050-96e7-477e-a0fd-e28c46666081}</t>
  </si>
  <si>
    <t>06</t>
  </si>
  <si>
    <t>Zdravotechnika</t>
  </si>
  <si>
    <t>{aee8630d-6ad9-42e2-a3ad-6978a343334b}</t>
  </si>
  <si>
    <t>KRYCÍ LIST ROZPOČTU</t>
  </si>
  <si>
    <t>Objekt:</t>
  </si>
  <si>
    <t>01 - MŠ Tovarne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</si>
  <si>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</si>
  <si>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</si>
  <si>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</si>
  <si>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</si>
  <si>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</si>
  <si>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</si>
  <si>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</si>
  <si>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</si>
  <si>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</si>
  <si>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</si>
  <si>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</si>
  <si>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</si>
  <si>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</si>
  <si>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</si>
  <si>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</si>
  <si>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</si>
  <si>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</si>
  <si>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</si>
  <si>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</si>
  <si>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</si>
  <si>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</si>
  <si>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</si>
  <si>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</si>
  <si>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</si>
  <si>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</si>
  <si>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</si>
  <si>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</si>
  <si>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</si>
  <si>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</si>
  <si>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</si>
  <si>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</si>
  <si>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</si>
  <si>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</si>
  <si>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</si>
  <si>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</si>
  <si>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</si>
  <si>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</si>
  <si>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</si>
  <si>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</si>
  <si>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</si>
  <si>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</si>
  <si>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</si>
  <si>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</si>
  <si>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</si>
  <si>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</t>
  </si>
  <si>
    <t>Rozoberanie zámkovej dlažby všetkých druhov v ploche nad 20 m2,  -0,26000t</t>
  </si>
  <si>
    <t>m2</t>
  </si>
  <si>
    <t>CS CENEKON 2016 02</t>
  </si>
  <si>
    <t>4</t>
  </si>
  <si>
    <t>2</t>
  </si>
  <si>
    <t>-1967125407</t>
  </si>
  <si>
    <t>122201101</t>
  </si>
  <si>
    <t>Odkopávka a prekopávka nezapažená v hornine 3, do 100 m3</t>
  </si>
  <si>
    <t>m3</t>
  </si>
  <si>
    <t>-1648822497</t>
  </si>
  <si>
    <t>3</t>
  </si>
  <si>
    <t>131201101</t>
  </si>
  <si>
    <t>Výkop nezapaženej jamy v hornine 3, do 100 m3</t>
  </si>
  <si>
    <t>784301121</t>
  </si>
  <si>
    <t>131201109</t>
  </si>
  <si>
    <t>Hĺbenie nezapažených jám a zárezov. Príplatok za lepivosť horniny 3</t>
  </si>
  <si>
    <t>-1163821658</t>
  </si>
  <si>
    <t>5</t>
  </si>
  <si>
    <t>132201101</t>
  </si>
  <si>
    <t>Výkop ryhy do šírky 600 mm v horn.3 do 100 m3</t>
  </si>
  <si>
    <t>-578642227</t>
  </si>
  <si>
    <t>6</t>
  </si>
  <si>
    <t>132201109</t>
  </si>
  <si>
    <t>Príplatok k cene za lepivosť pri hĺbení rýh šírky do 600 mm zapažených i nezapažených s urovnaním dna v hornine 3</t>
  </si>
  <si>
    <t>-1154575068</t>
  </si>
  <si>
    <t>7</t>
  </si>
  <si>
    <t>162501102</t>
  </si>
  <si>
    <t xml:space="preserve">Vodorovné premiestnenie výkopku  po spevnenej ceste z  horniny tr.1-4, do 100 m3 na vzdialenosť do 3000 m </t>
  </si>
  <si>
    <t>2032433146</t>
  </si>
  <si>
    <t>8</t>
  </si>
  <si>
    <t>171201201</t>
  </si>
  <si>
    <t>Uloženie sypaniny na skládky do 100 m3</t>
  </si>
  <si>
    <t>52260652</t>
  </si>
  <si>
    <t>9</t>
  </si>
  <si>
    <t>181101102</t>
  </si>
  <si>
    <t>Úprava pláne v zárezoch v hornine 1-4 so zhutnením</t>
  </si>
  <si>
    <t>16234306</t>
  </si>
  <si>
    <t>Zakladanie</t>
  </si>
  <si>
    <t>10</t>
  </si>
  <si>
    <t>273321312</t>
  </si>
  <si>
    <t>Betón základových dosiek, železový (bez výstuže), tr. C 20/25</t>
  </si>
  <si>
    <t>-326345636</t>
  </si>
  <si>
    <t>11</t>
  </si>
  <si>
    <t>273362422</t>
  </si>
  <si>
    <t>Výstuž základových dosiek zo zvár. sietí KARI, priemer drôtu 6/6 mm, veľkosť oka 150x150 mm</t>
  </si>
  <si>
    <t>889543422</t>
  </si>
  <si>
    <t>12</t>
  </si>
  <si>
    <t>274271303</t>
  </si>
  <si>
    <t>Murivo základových pásov (m3) PREMAC 50x30x25 s betónovou výplňou C 16/20 hr. 300 mm</t>
  </si>
  <si>
    <t>-101525916</t>
  </si>
  <si>
    <t>13</t>
  </si>
  <si>
    <t>274313611</t>
  </si>
  <si>
    <t>Betón základových pásov, prostý tr. C 16/20</t>
  </si>
  <si>
    <t>-401417206</t>
  </si>
  <si>
    <t>14</t>
  </si>
  <si>
    <t>274361825</t>
  </si>
  <si>
    <t>Výstuž pre murivo základových pásov PREMAC s betónovou výplňou z ocele 10505</t>
  </si>
  <si>
    <t>t</t>
  </si>
  <si>
    <t>789902900</t>
  </si>
  <si>
    <t>15</t>
  </si>
  <si>
    <t>289971211</t>
  </si>
  <si>
    <t>Zhotovenie vrstvy z geotextílie na upravenom povrchu v sklone do 1 : 5 , šírky od 0 do 3 m</t>
  </si>
  <si>
    <t>-1168931067</t>
  </si>
  <si>
    <t>16</t>
  </si>
  <si>
    <t>M</t>
  </si>
  <si>
    <t>6936651300</t>
  </si>
  <si>
    <t>1405095998</t>
  </si>
  <si>
    <t>Zvislé a kompletné konštrukcie</t>
  </si>
  <si>
    <t>17</t>
  </si>
  <si>
    <t>311273502</t>
  </si>
  <si>
    <t>-1021881291</t>
  </si>
  <si>
    <t>18</t>
  </si>
  <si>
    <t>317162134</t>
  </si>
  <si>
    <t>ks</t>
  </si>
  <si>
    <t>1578339521</t>
  </si>
  <si>
    <t>19</t>
  </si>
  <si>
    <t>331351101</t>
  </si>
  <si>
    <t>Debnenie hranatých stĺpov prierezu pravouhlého štvoruholníka výšky do 4 m, zhotovenie-dielce</t>
  </si>
  <si>
    <t>2126907755</t>
  </si>
  <si>
    <t>331351102</t>
  </si>
  <si>
    <t>Debnenie hranatých stĺpov prierezu pravouhlého štvoruholníka výšky do 4 m, odstránenie-dielce</t>
  </si>
  <si>
    <t>993725355</t>
  </si>
  <si>
    <t>21</t>
  </si>
  <si>
    <t>331361821</t>
  </si>
  <si>
    <t>Výstuž stĺpov, pilierov, stojok hranatých z bet. ocele 10505</t>
  </si>
  <si>
    <t>462879178</t>
  </si>
  <si>
    <t>22</t>
  </si>
  <si>
    <t>332321410</t>
  </si>
  <si>
    <t>Betón stĺpov a pilierov oblých, ťahadiel, rámových stojok, vzpier, železový (bez výstuže) tr. C 25/30</t>
  </si>
  <si>
    <t>1241484711</t>
  </si>
  <si>
    <t>23</t>
  </si>
  <si>
    <t>340238240</t>
  </si>
  <si>
    <t>-449924528</t>
  </si>
  <si>
    <t>24</t>
  </si>
  <si>
    <t>340239235</t>
  </si>
  <si>
    <t>174748835</t>
  </si>
  <si>
    <t>25</t>
  </si>
  <si>
    <t>342272106</t>
  </si>
  <si>
    <t>-2030391158</t>
  </si>
  <si>
    <t>Vodorovné konštrukcie</t>
  </si>
  <si>
    <t>26</t>
  </si>
  <si>
    <t>411321414</t>
  </si>
  <si>
    <t>Betón stropov doskových a trámových,  železový tr. C 25/30</t>
  </si>
  <si>
    <t>-354706323</t>
  </si>
  <si>
    <t>27</t>
  </si>
  <si>
    <t>411351101</t>
  </si>
  <si>
    <t>Debnenie stropov doskových zhotovenie-dielce</t>
  </si>
  <si>
    <t>-350093305</t>
  </si>
  <si>
    <t>28</t>
  </si>
  <si>
    <t>411351102</t>
  </si>
  <si>
    <t>Debnenie stropov doskových odstránenie-dielce</t>
  </si>
  <si>
    <t>-283058285</t>
  </si>
  <si>
    <t>29</t>
  </si>
  <si>
    <t>411354173</t>
  </si>
  <si>
    <t>Podporná konštrukcia stropov výšky do 4 m pre zaťaženie do 12 kPa zhotovenie</t>
  </si>
  <si>
    <t>693620694</t>
  </si>
  <si>
    <t>30</t>
  </si>
  <si>
    <t>411354174</t>
  </si>
  <si>
    <t>Podporná konštrukcia stropov výšky do 4 m pre zaťaženie do 12 kPa odstránenie</t>
  </si>
  <si>
    <t>-2047056902</t>
  </si>
  <si>
    <t>31</t>
  </si>
  <si>
    <t>411361821</t>
  </si>
  <si>
    <t>Výstuž stropov doskových, trámových, vložkových,konzolových alebo balkónových, 10505</t>
  </si>
  <si>
    <t>-2005295330</t>
  </si>
  <si>
    <t>32</t>
  </si>
  <si>
    <t>413321414</t>
  </si>
  <si>
    <t>Betón nosníkov, železový tr. C 25/30</t>
  </si>
  <si>
    <t>527070391</t>
  </si>
  <si>
    <t>33</t>
  </si>
  <si>
    <t>413351107</t>
  </si>
  <si>
    <t>Debnenie nosníka zhotovenie-dielce</t>
  </si>
  <si>
    <t>-763065804</t>
  </si>
  <si>
    <t>34</t>
  </si>
  <si>
    <t>413351108</t>
  </si>
  <si>
    <t>Debnenie nosníka odstránenie-dielce</t>
  </si>
  <si>
    <t>-657762219</t>
  </si>
  <si>
    <t>35</t>
  </si>
  <si>
    <t>413361821</t>
  </si>
  <si>
    <t>Výstuž  nosníkov a trámov, bez rozdielu tvaru a uloženia, 10505</t>
  </si>
  <si>
    <t>1921276857</t>
  </si>
  <si>
    <t>36</t>
  </si>
  <si>
    <t>417321515</t>
  </si>
  <si>
    <t>Betón stužujúcich pásov a vencov železový tr. C 25/30</t>
  </si>
  <si>
    <t>-2082946305</t>
  </si>
  <si>
    <t>37</t>
  </si>
  <si>
    <t>417351115</t>
  </si>
  <si>
    <t>Debnenie bočníc stužujúcich pásov a vencov vrátane vzpier zhotovenie</t>
  </si>
  <si>
    <t>-2142317196</t>
  </si>
  <si>
    <t>38</t>
  </si>
  <si>
    <t>417351116</t>
  </si>
  <si>
    <t>Debnenie bočníc stužujúcich pásov a vencov vrátane vzpier odstránenie</t>
  </si>
  <si>
    <t>1284168697</t>
  </si>
  <si>
    <t>39</t>
  </si>
  <si>
    <t>417361821</t>
  </si>
  <si>
    <t>Výstuž stužujúcich pásov a vencov z betonárskej ocele 10505</t>
  </si>
  <si>
    <t>-2076885515</t>
  </si>
  <si>
    <t>40</t>
  </si>
  <si>
    <t>417391151</t>
  </si>
  <si>
    <t>Montáž obkladu betónových konštrukcií vykonaný súčasne s betónovaním extrudovaným polystyrénom</t>
  </si>
  <si>
    <t>-1665732965</t>
  </si>
  <si>
    <t>41</t>
  </si>
  <si>
    <t>2837650030</t>
  </si>
  <si>
    <t>82063927</t>
  </si>
  <si>
    <t>Komunikácie</t>
  </si>
  <si>
    <t>42</t>
  </si>
  <si>
    <t>564791111</t>
  </si>
  <si>
    <t>Podklad spevnenej plochy z kameniva drveného so zhutnením frakcie 0-63 mm</t>
  </si>
  <si>
    <t>-1518033385</t>
  </si>
  <si>
    <t>Úpravy povrchov, podlahy, osadenie</t>
  </si>
  <si>
    <t>43</t>
  </si>
  <si>
    <t>612465114</t>
  </si>
  <si>
    <t>-247080839</t>
  </si>
  <si>
    <t>44</t>
  </si>
  <si>
    <t>612465115</t>
  </si>
  <si>
    <t>-96118867</t>
  </si>
  <si>
    <t>45</t>
  </si>
  <si>
    <t>612465181</t>
  </si>
  <si>
    <t>1728802810</t>
  </si>
  <si>
    <t>46</t>
  </si>
  <si>
    <t>612481119</t>
  </si>
  <si>
    <t>Potiahnutie vnútorných stien sklotextílnou mriežkou s celoplošným prilepením</t>
  </si>
  <si>
    <t>-1070458140</t>
  </si>
  <si>
    <t>47</t>
  </si>
  <si>
    <t>621462115</t>
  </si>
  <si>
    <t>-1834277267</t>
  </si>
  <si>
    <t>48</t>
  </si>
  <si>
    <t>621462116</t>
  </si>
  <si>
    <t>-860372176</t>
  </si>
  <si>
    <t>49</t>
  </si>
  <si>
    <t>621462222</t>
  </si>
  <si>
    <t>-676105775</t>
  </si>
  <si>
    <t>50</t>
  </si>
  <si>
    <t>622464222</t>
  </si>
  <si>
    <t>-1062116190</t>
  </si>
  <si>
    <t>51</t>
  </si>
  <si>
    <t>622464310</t>
  </si>
  <si>
    <t>-1481820989</t>
  </si>
  <si>
    <t>52</t>
  </si>
  <si>
    <t>622466114</t>
  </si>
  <si>
    <t>2048311812</t>
  </si>
  <si>
    <t>53</t>
  </si>
  <si>
    <t>622466116</t>
  </si>
  <si>
    <t>1934710165</t>
  </si>
  <si>
    <t>54</t>
  </si>
  <si>
    <t>625251360</t>
  </si>
  <si>
    <t>-1509924562</t>
  </si>
  <si>
    <t>55</t>
  </si>
  <si>
    <t>625251405</t>
  </si>
  <si>
    <t>-1616301275</t>
  </si>
  <si>
    <t>56</t>
  </si>
  <si>
    <t>625251488</t>
  </si>
  <si>
    <t>-240383306</t>
  </si>
  <si>
    <t>57</t>
  </si>
  <si>
    <t>631571010</t>
  </si>
  <si>
    <t>Riečny štrk  - okapový chodník</t>
  </si>
  <si>
    <t>-211846717</t>
  </si>
  <si>
    <t>58</t>
  </si>
  <si>
    <t>632450419</t>
  </si>
  <si>
    <t>577413185</t>
  </si>
  <si>
    <t>59</t>
  </si>
  <si>
    <t>632477203</t>
  </si>
  <si>
    <t>Samonivelizačná podl. hmota , na nasiakavý podklad, vnútorné použitie, hr. 6 mm</t>
  </si>
  <si>
    <t>-1531381896</t>
  </si>
  <si>
    <t>Ostatné konštrukcie a práce-búranie</t>
  </si>
  <si>
    <t>60</t>
  </si>
  <si>
    <t>916561111</t>
  </si>
  <si>
    <t>Osadenie záhonového alebo parkového obrubníka betón., do lôžka z bet. pros. tr. C 12/15 s bočnou oporou</t>
  </si>
  <si>
    <t>m</t>
  </si>
  <si>
    <t>-790471064</t>
  </si>
  <si>
    <t>61</t>
  </si>
  <si>
    <t>5921954660</t>
  </si>
  <si>
    <t>Obrubník parkový 100x20x5 cm, sivý</t>
  </si>
  <si>
    <t>-1166174247</t>
  </si>
  <si>
    <t>62</t>
  </si>
  <si>
    <t>931961115</t>
  </si>
  <si>
    <t>Vložky do dilatačných škár zvislé, z polystyrénovej dosky hr. 30 mm</t>
  </si>
  <si>
    <t>-870002789</t>
  </si>
  <si>
    <t>63</t>
  </si>
  <si>
    <t>941941041</t>
  </si>
  <si>
    <t>Montáž lešenia ľahkého pracovného radového s podlahami šírky nad 1,00 do 1,20 m, výšky do 10 m</t>
  </si>
  <si>
    <t>1295599471</t>
  </si>
  <si>
    <t>64</t>
  </si>
  <si>
    <t>941941841</t>
  </si>
  <si>
    <t>Demontáž lešenia ľahkého pracovného radového s podlahami šírky nad 1,00 do 1,20 m, výšky do 10 m</t>
  </si>
  <si>
    <t>-2034130725</t>
  </si>
  <si>
    <t>65</t>
  </si>
  <si>
    <t>953948513</t>
  </si>
  <si>
    <t>Soklový profil l pre hr. izolantu 160 mm (hliníkový)</t>
  </si>
  <si>
    <t>58701994</t>
  </si>
  <si>
    <t>66</t>
  </si>
  <si>
    <t>953995113</t>
  </si>
  <si>
    <t>607613144</t>
  </si>
  <si>
    <t>67</t>
  </si>
  <si>
    <t>953995115</t>
  </si>
  <si>
    <t>-739146683</t>
  </si>
  <si>
    <t>68</t>
  </si>
  <si>
    <t>965043341</t>
  </si>
  <si>
    <t>Búranie podkladov pod dlažby, liatych dlažieb a mazanín,betón s poterom,teracom hr.do 100 mm, plochy nad 4 m2  -2,20000t</t>
  </si>
  <si>
    <t>994571053</t>
  </si>
  <si>
    <t>69</t>
  </si>
  <si>
    <t>965081712</t>
  </si>
  <si>
    <t>Búranie dlažieb, bez podklad. lôžka z xylolit., alebo keramických dlaždíc hr. do 10 mm,  -0,02000t</t>
  </si>
  <si>
    <t>-864316620</t>
  </si>
  <si>
    <t>70</t>
  </si>
  <si>
    <t>968062354</t>
  </si>
  <si>
    <t>Vybúranie drevených rámov okien dvojitých alebo zdvojených, plochy do 1 m2,  -0,07500t</t>
  </si>
  <si>
    <t>-1252815603</t>
  </si>
  <si>
    <t>71</t>
  </si>
  <si>
    <t>971033651</t>
  </si>
  <si>
    <t>Vybúranie otvorov v murive tehl. plochy do 4 m2 hr.do 600 mm,  -1,87500t</t>
  </si>
  <si>
    <t>1045886078</t>
  </si>
  <si>
    <t>72</t>
  </si>
  <si>
    <t>979081111</t>
  </si>
  <si>
    <t>Odvoz sutiny a vybúraných hmôt na skládku do 1 km</t>
  </si>
  <si>
    <t>484500362</t>
  </si>
  <si>
    <t>73</t>
  </si>
  <si>
    <t>979081121</t>
  </si>
  <si>
    <t>Odvoz sutiny a vybúraných hmôt na skládku za každý ďalší 1 km</t>
  </si>
  <si>
    <t>-723314305</t>
  </si>
  <si>
    <t>74</t>
  </si>
  <si>
    <t>979082111</t>
  </si>
  <si>
    <t>Vnútrostavenisková doprava sutiny a vybúraných hmôt do 10 m</t>
  </si>
  <si>
    <t>1140024459</t>
  </si>
  <si>
    <t>75</t>
  </si>
  <si>
    <t>979082121</t>
  </si>
  <si>
    <t>Vnútrostavenisková doprava sutiny a vybúraných hmôt za každých ďalších 5 m</t>
  </si>
  <si>
    <t>-1432391044</t>
  </si>
  <si>
    <t>76</t>
  </si>
  <si>
    <t>979089012</t>
  </si>
  <si>
    <t>Poplatok za skladovanie - betón, tehly, dlaždice (17 01 ), ostatné</t>
  </si>
  <si>
    <t>1828939846</t>
  </si>
  <si>
    <t>99</t>
  </si>
  <si>
    <t>Presun hmôt HSV</t>
  </si>
  <si>
    <t>77</t>
  </si>
  <si>
    <t>998011001</t>
  </si>
  <si>
    <t>Presun hmôt pre budovy  (801, 803, 812), zvislá konštr. z tehál, tvárnic, z kovu výšky do 6 m</t>
  </si>
  <si>
    <t>-776091451</t>
  </si>
  <si>
    <t>PSV</t>
  </si>
  <si>
    <t>Práce a dodávky PSV</t>
  </si>
  <si>
    <t>711</t>
  </si>
  <si>
    <t>Izolácie proti vode a vlhkosti</t>
  </si>
  <si>
    <t>78</t>
  </si>
  <si>
    <t>711113131</t>
  </si>
  <si>
    <t>-39874802</t>
  </si>
  <si>
    <t>79</t>
  </si>
  <si>
    <t>711132107</t>
  </si>
  <si>
    <t>Zhotovenie izolácie proti zemnej vlhkosti nopovou fóloiu položenou voľne na ploche zvislej</t>
  </si>
  <si>
    <t>203650008</t>
  </si>
  <si>
    <t>80</t>
  </si>
  <si>
    <t>6288000640</t>
  </si>
  <si>
    <t>-1000453763</t>
  </si>
  <si>
    <t>81</t>
  </si>
  <si>
    <t>711141559</t>
  </si>
  <si>
    <t>Zhotovenie  izolácie proti zemnej vlhkosti a tlakovej vode vodorovná NAIP pritavením</t>
  </si>
  <si>
    <t>-2097478360</t>
  </si>
  <si>
    <t>82</t>
  </si>
  <si>
    <t>6283221000</t>
  </si>
  <si>
    <t>-2075208946</t>
  </si>
  <si>
    <t>83</t>
  </si>
  <si>
    <t>711142559</t>
  </si>
  <si>
    <t>Zhotovenie  izolácie proti zemnej vlhkosti a tlakovej vode zvislá NAIP pritavením</t>
  </si>
  <si>
    <t>-769858313</t>
  </si>
  <si>
    <t>84</t>
  </si>
  <si>
    <t>-1320756477</t>
  </si>
  <si>
    <t>85</t>
  </si>
  <si>
    <t>998711201</t>
  </si>
  <si>
    <t>Presun hmôt pre izoláciu proti vode v objektoch výšky do 6 m</t>
  </si>
  <si>
    <t>%</t>
  </si>
  <si>
    <t>-1560717466</t>
  </si>
  <si>
    <t>713</t>
  </si>
  <si>
    <t>Izolácie tepelné</t>
  </si>
  <si>
    <t>86</t>
  </si>
  <si>
    <t>713111121</t>
  </si>
  <si>
    <t>Montáž tepelnej izolácie stropov rovných minerálnou vlnou, spodkom s úpravou viazacím drôtom</t>
  </si>
  <si>
    <t>-636900199</t>
  </si>
  <si>
    <t>87</t>
  </si>
  <si>
    <t>6316300250</t>
  </si>
  <si>
    <t>Sklená vlna 200 mm</t>
  </si>
  <si>
    <t>1806170276</t>
  </si>
  <si>
    <t>88</t>
  </si>
  <si>
    <t>1115917787</t>
  </si>
  <si>
    <t>89</t>
  </si>
  <si>
    <t>-1809474801</t>
  </si>
  <si>
    <t>90</t>
  </si>
  <si>
    <t>713122121</t>
  </si>
  <si>
    <t>Montáž tepelnej izolácie podláh polystyrénom, kladeným voľne v dvoch vrstvách</t>
  </si>
  <si>
    <t>1342639260</t>
  </si>
  <si>
    <t>91</t>
  </si>
  <si>
    <t>2837640620</t>
  </si>
  <si>
    <t>Podlahový polystyrén EPS 150 S, hrúbky 60 mm</t>
  </si>
  <si>
    <t>2084935235</t>
  </si>
  <si>
    <t>92</t>
  </si>
  <si>
    <t>2837640630</t>
  </si>
  <si>
    <t>Podlahový polystyrén EPS 150 S, hrúbky 70 mm</t>
  </si>
  <si>
    <t>449896266</t>
  </si>
  <si>
    <t>93</t>
  </si>
  <si>
    <t>713191122</t>
  </si>
  <si>
    <t>Izolácie tepelné, doplnky, podláh, stropov zvrchu,striech prekrytím pásom do výšky 100mm A500/H</t>
  </si>
  <si>
    <t>-1334826704</t>
  </si>
  <si>
    <t>94</t>
  </si>
  <si>
    <t>998713201</t>
  </si>
  <si>
    <t>Presun hmôt pre izolácie tepelné v objektoch výšky do 6 m</t>
  </si>
  <si>
    <t>1414807605</t>
  </si>
  <si>
    <t>762</t>
  </si>
  <si>
    <t>Konštrukcie tesárske</t>
  </si>
  <si>
    <t>95</t>
  </si>
  <si>
    <t>762341201</t>
  </si>
  <si>
    <t>Montáž latovania jednoduchých striech pre sklon do 60°</t>
  </si>
  <si>
    <t>1670911576</t>
  </si>
  <si>
    <t>96</t>
  </si>
  <si>
    <t>6051506900</t>
  </si>
  <si>
    <t>Hranol mäkké rezivo - omietané smrek hranolček 25-100 cm2 mäkké rezivo</t>
  </si>
  <si>
    <t>-1635064871</t>
  </si>
  <si>
    <t>97</t>
  </si>
  <si>
    <t>762341251</t>
  </si>
  <si>
    <t>Montáž kontralát pre sklon do 22°</t>
  </si>
  <si>
    <t>-262740532</t>
  </si>
  <si>
    <t>98</t>
  </si>
  <si>
    <t>6051506901</t>
  </si>
  <si>
    <t>Kontralaty 60x40mm</t>
  </si>
  <si>
    <t>875875363</t>
  </si>
  <si>
    <t>762395000</t>
  </si>
  <si>
    <t>Spojovacie prostriedky  pre viazané konštrukcie krovov, debnenie a laťovanie, nadstrešné konštr., spádové kliny - svorky, dosky, klince, pásová oceľ, vruty</t>
  </si>
  <si>
    <t>-1214851200</t>
  </si>
  <si>
    <t>100</t>
  </si>
  <si>
    <t>998762202</t>
  </si>
  <si>
    <t>Presun hmôt pre konštrukcie tesárske v objektoch výšky do 12 m</t>
  </si>
  <si>
    <t>-643149965</t>
  </si>
  <si>
    <t>763</t>
  </si>
  <si>
    <t>Konštrukcie - drevostavby</t>
  </si>
  <si>
    <t>101</t>
  </si>
  <si>
    <t>763132220</t>
  </si>
  <si>
    <t>-827413827</t>
  </si>
  <si>
    <t>102</t>
  </si>
  <si>
    <t>763732112</t>
  </si>
  <si>
    <t>Montáž strešnej konštrukcie z väzníkov priehradových, konštrukčnej dĺžky do 18 m</t>
  </si>
  <si>
    <t>kpl</t>
  </si>
  <si>
    <t>-2128517527</t>
  </si>
  <si>
    <t>103</t>
  </si>
  <si>
    <t>6122201000</t>
  </si>
  <si>
    <t>Strešný drevený priehradový väzník pre sedlové strechy rozpätia do 10 m, pre rodiné domy</t>
  </si>
  <si>
    <t>-2134636080</t>
  </si>
  <si>
    <t>104</t>
  </si>
  <si>
    <t>998763201</t>
  </si>
  <si>
    <t>Presun hmôt pre drevostavby v objektoch výšky do 12 m</t>
  </si>
  <si>
    <t>-251506024</t>
  </si>
  <si>
    <t>764</t>
  </si>
  <si>
    <t>Konštrukcie klampiarske</t>
  </si>
  <si>
    <t>105</t>
  </si>
  <si>
    <t>764171101</t>
  </si>
  <si>
    <t>Krytina plechova sklon strechy do 30° vr. všetkých doplnkov</t>
  </si>
  <si>
    <t>2098445550</t>
  </si>
  <si>
    <t>106</t>
  </si>
  <si>
    <t>764352227</t>
  </si>
  <si>
    <t>Žľaby z pozinkovaného PZ plechu, pododkvapové polkruhové r.š. 330 mm</t>
  </si>
  <si>
    <t>-43321174</t>
  </si>
  <si>
    <t>107</t>
  </si>
  <si>
    <t>764359211</t>
  </si>
  <si>
    <t>Kotlík kónický z pozinkovaného PZ plechu, pre rúry s priemerom do 100 mm</t>
  </si>
  <si>
    <t>885456668</t>
  </si>
  <si>
    <t>108</t>
  </si>
  <si>
    <t>764454253</t>
  </si>
  <si>
    <t>Zvodové rúry z pozinkovaného PZ plechu, kruhové priemer 100 mm</t>
  </si>
  <si>
    <t>737155716</t>
  </si>
  <si>
    <t>109</t>
  </si>
  <si>
    <t>764711115</t>
  </si>
  <si>
    <t>-706381741</t>
  </si>
  <si>
    <t>110</t>
  </si>
  <si>
    <t>764731113</t>
  </si>
  <si>
    <t>-828317303</t>
  </si>
  <si>
    <t>111</t>
  </si>
  <si>
    <t>764900002</t>
  </si>
  <si>
    <t>2089316773</t>
  </si>
  <si>
    <t>112</t>
  </si>
  <si>
    <t>998764201</t>
  </si>
  <si>
    <t>Presun hmôt pre konštrukcie klampiarske v objektoch výšky do 6 m</t>
  </si>
  <si>
    <t>732390785</t>
  </si>
  <si>
    <t>766</t>
  </si>
  <si>
    <t>Konštrukcie stolárske</t>
  </si>
  <si>
    <t>113</t>
  </si>
  <si>
    <t>766621081</t>
  </si>
  <si>
    <t>Montáž okna plastového na PUR penu</t>
  </si>
  <si>
    <t>415937462</t>
  </si>
  <si>
    <t>114</t>
  </si>
  <si>
    <t>6114123610</t>
  </si>
  <si>
    <t>Plastové okno , rozmer 1200x1500 mm</t>
  </si>
  <si>
    <t>-862361750</t>
  </si>
  <si>
    <t>115</t>
  </si>
  <si>
    <t>766621400</t>
  </si>
  <si>
    <t>Montáž okien plastových s hydroizolačnými ISO páskami (exteriérová a interiérová)</t>
  </si>
  <si>
    <t>1532348698</t>
  </si>
  <si>
    <t>116</t>
  </si>
  <si>
    <t>2832301230</t>
  </si>
  <si>
    <t>Tesniaca fólia CX exteriér 290 mm/30 m, pre okenné konštrukcie</t>
  </si>
  <si>
    <t>-1566548463</t>
  </si>
  <si>
    <t>117</t>
  </si>
  <si>
    <t>2832301240</t>
  </si>
  <si>
    <t>Tesniaca fólia CX interiér 70 mm, pre okenné konštrukcie</t>
  </si>
  <si>
    <t>-475427807</t>
  </si>
  <si>
    <t>118</t>
  </si>
  <si>
    <t>766999002</t>
  </si>
  <si>
    <t>Plastové okno 1800x1800mm</t>
  </si>
  <si>
    <t>-523731969</t>
  </si>
  <si>
    <t>119</t>
  </si>
  <si>
    <t>766999003</t>
  </si>
  <si>
    <t>Plastové okno 600x900mm</t>
  </si>
  <si>
    <t>61157240</t>
  </si>
  <si>
    <t>120</t>
  </si>
  <si>
    <t>766999004</t>
  </si>
  <si>
    <t>Plastové okno 2000x1800mm</t>
  </si>
  <si>
    <t>-1562268716</t>
  </si>
  <si>
    <t>121</t>
  </si>
  <si>
    <t>766621405</t>
  </si>
  <si>
    <t>Montáž zdvižno posuvných a sklopno posuvných plastových dverí s hydroizolačnými ISO páskami (exteriérová a interiérová)</t>
  </si>
  <si>
    <t>-1892099858</t>
  </si>
  <si>
    <t>122</t>
  </si>
  <si>
    <t>167514669</t>
  </si>
  <si>
    <t>123</t>
  </si>
  <si>
    <t>2832301260</t>
  </si>
  <si>
    <t>Tesniaca fólia CX interiér 150 mm, pre okenné konštrukcie</t>
  </si>
  <si>
    <t>-429030655</t>
  </si>
  <si>
    <t>124</t>
  </si>
  <si>
    <t>5535870080</t>
  </si>
  <si>
    <t>Plastové dvere 1000x2465mm</t>
  </si>
  <si>
    <t>-1881664327</t>
  </si>
  <si>
    <t>125</t>
  </si>
  <si>
    <t>766662112</t>
  </si>
  <si>
    <t>Montáž dverového krídla otočného jednokrídlového poldrážkového, do existujúcej zárubne, vrátane kovania</t>
  </si>
  <si>
    <t>512774546</t>
  </si>
  <si>
    <t>126</t>
  </si>
  <si>
    <t>5491502040</t>
  </si>
  <si>
    <t>Kovanie - 2x kľučka, povrch nerez brúsený, 2x rozeta BB, FAB</t>
  </si>
  <si>
    <t>69224146</t>
  </si>
  <si>
    <t>127</t>
  </si>
  <si>
    <t>6117103100</t>
  </si>
  <si>
    <t>Dvere vnútorné jednokrídlové, výplň papierová voština, povrch fólia M10, plné, šírka 600-900 mm</t>
  </si>
  <si>
    <t>-1170354863</t>
  </si>
  <si>
    <t>128</t>
  </si>
  <si>
    <t>766694141</t>
  </si>
  <si>
    <t>Montáž parapetnej dosky plastovej šírky do 300 mm, dĺžky do 1000 mm</t>
  </si>
  <si>
    <t>-405764976</t>
  </si>
  <si>
    <t>129</t>
  </si>
  <si>
    <t>6119000970</t>
  </si>
  <si>
    <t>Vnútorné parapetné dosky plastové komôrkové,B=250mm biela, mramor, buk, zlatý dub</t>
  </si>
  <si>
    <t>-1296191093</t>
  </si>
  <si>
    <t>130</t>
  </si>
  <si>
    <t>6119001030</t>
  </si>
  <si>
    <t>Plastové krytky k vnútorným parapetom plastovým, pár vo farbe biela, zlatý dub, buk</t>
  </si>
  <si>
    <t>-167634186</t>
  </si>
  <si>
    <t>131</t>
  </si>
  <si>
    <t>766694143</t>
  </si>
  <si>
    <t>Montáž parapetnej dosky plastovej šírky do 300 mm, dĺžky 1600-2600 mm</t>
  </si>
  <si>
    <t>1871379885</t>
  </si>
  <si>
    <t>132</t>
  </si>
  <si>
    <t>766702111</t>
  </si>
  <si>
    <t xml:space="preserve">Montáž zárubní obložkových pre dvere jednokrídlové </t>
  </si>
  <si>
    <t>-1393778139</t>
  </si>
  <si>
    <t>133</t>
  </si>
  <si>
    <t>6117103142</t>
  </si>
  <si>
    <t>-330738644</t>
  </si>
  <si>
    <t>134</t>
  </si>
  <si>
    <t>6118101250</t>
  </si>
  <si>
    <t>1480183342</t>
  </si>
  <si>
    <t>135</t>
  </si>
  <si>
    <t>998766201</t>
  </si>
  <si>
    <t>Presun hmot pre konštrukcie stolárske v objektoch výšky do 6 m</t>
  </si>
  <si>
    <t>156815542</t>
  </si>
  <si>
    <t>771</t>
  </si>
  <si>
    <t>Podlahy z dlaždíc</t>
  </si>
  <si>
    <t>136</t>
  </si>
  <si>
    <t>771575109</t>
  </si>
  <si>
    <t>Montáž podláh z dlaždíc keramických do tmelu veľ. 300 x 300 mm vr. soklíkov</t>
  </si>
  <si>
    <t>-459702861</t>
  </si>
  <si>
    <t>137</t>
  </si>
  <si>
    <t>5976455000</t>
  </si>
  <si>
    <t xml:space="preserve">Dlaždice keramické s protišmykovým povrchom líca úprava </t>
  </si>
  <si>
    <t>-916456811</t>
  </si>
  <si>
    <t>138</t>
  </si>
  <si>
    <t>5856111950</t>
  </si>
  <si>
    <t>kg</t>
  </si>
  <si>
    <t>-1441780207</t>
  </si>
  <si>
    <t>139</t>
  </si>
  <si>
    <t>5859482693</t>
  </si>
  <si>
    <t xml:space="preserve">Lepidlo na obklady a dlažby </t>
  </si>
  <si>
    <t>-231840178</t>
  </si>
  <si>
    <t>140</t>
  </si>
  <si>
    <t>998771201</t>
  </si>
  <si>
    <t>Presun hmôt pre podlahy z dlaždíc v objektoch výšky do 6m</t>
  </si>
  <si>
    <t>792011655</t>
  </si>
  <si>
    <t>775</t>
  </si>
  <si>
    <t>Podlahy vlysové a parketové</t>
  </si>
  <si>
    <t>141</t>
  </si>
  <si>
    <t>775550110</t>
  </si>
  <si>
    <t>Montáž podlahy z laminátových a drevených parkiet, click spoj, položená voľne vr. líšt</t>
  </si>
  <si>
    <t>-1418188303</t>
  </si>
  <si>
    <t>142</t>
  </si>
  <si>
    <t>6119800100</t>
  </si>
  <si>
    <t>2090190575</t>
  </si>
  <si>
    <t>143</t>
  </si>
  <si>
    <t>775592141</t>
  </si>
  <si>
    <t>Montáž podložky vyrovnávacej a tlmiacej penovej hr. 3 mm pod plávajúce podlahy</t>
  </si>
  <si>
    <t>57889716</t>
  </si>
  <si>
    <t>144</t>
  </si>
  <si>
    <t>2837712001</t>
  </si>
  <si>
    <t>1234230154</t>
  </si>
  <si>
    <t>145</t>
  </si>
  <si>
    <t>998775201</t>
  </si>
  <si>
    <t>Presun hmôt pre podlahy vlysové a parketové v objektoch výšky do 6 m</t>
  </si>
  <si>
    <t>-1558772398</t>
  </si>
  <si>
    <t>776</t>
  </si>
  <si>
    <t>Podlahy povlakové</t>
  </si>
  <si>
    <t>146</t>
  </si>
  <si>
    <t>776572410</t>
  </si>
  <si>
    <t>Lepenie textilných podláh - kobercov zo štvorcov, dielcov vr. líšt</t>
  </si>
  <si>
    <t>1340691861</t>
  </si>
  <si>
    <t>147</t>
  </si>
  <si>
    <t>6970005310</t>
  </si>
  <si>
    <t>Koberec</t>
  </si>
  <si>
    <t>2045301113</t>
  </si>
  <si>
    <t>148</t>
  </si>
  <si>
    <t>998776201</t>
  </si>
  <si>
    <t>Presun hmôt pre podlahy povlakové v objektoch výšky do 6 m</t>
  </si>
  <si>
    <t>1386082121</t>
  </si>
  <si>
    <t>781</t>
  </si>
  <si>
    <t>Dokončovacie práce a obklady</t>
  </si>
  <si>
    <t>149</t>
  </si>
  <si>
    <t>781445062</t>
  </si>
  <si>
    <t>Montáž obkladov stien z obkladačiek hutných, keramických do tmelu</t>
  </si>
  <si>
    <t>201919878</t>
  </si>
  <si>
    <t>150</t>
  </si>
  <si>
    <t>5976559000</t>
  </si>
  <si>
    <t>Obkladačky keramické glazované hladké</t>
  </si>
  <si>
    <t>639283875</t>
  </si>
  <si>
    <t>151</t>
  </si>
  <si>
    <t>5856111950.1</t>
  </si>
  <si>
    <t>-1794935411</t>
  </si>
  <si>
    <t>152</t>
  </si>
  <si>
    <t>5858400020</t>
  </si>
  <si>
    <t>-1888146644</t>
  </si>
  <si>
    <t>153</t>
  </si>
  <si>
    <t>998781201</t>
  </si>
  <si>
    <t>Presun hmôt pre obklady keramické v objektoch výšky do 6 m</t>
  </si>
  <si>
    <t>1808499197</t>
  </si>
  <si>
    <t>783</t>
  </si>
  <si>
    <t>Dokončovacie práce - nátery</t>
  </si>
  <si>
    <t>154</t>
  </si>
  <si>
    <t>783894612</t>
  </si>
  <si>
    <t>1984799217</t>
  </si>
  <si>
    <t>784</t>
  </si>
  <si>
    <t>Dokončovacie práce - maľby</t>
  </si>
  <si>
    <t>155</t>
  </si>
  <si>
    <t>784412301</t>
  </si>
  <si>
    <t xml:space="preserve">Pačokovanie vápenným mliekom dvojnásobné jemnozrnných povrchov do 3, 80 m   </t>
  </si>
  <si>
    <t>-2055540339</t>
  </si>
  <si>
    <t>156</t>
  </si>
  <si>
    <t>784452371</t>
  </si>
  <si>
    <t>67402458</t>
  </si>
  <si>
    <t>02 - Elektroinštalácia a bleskozvod</t>
  </si>
  <si>
    <t>D1 - PRÁCE A DODÁVKY M</t>
  </si>
  <si>
    <t>D2 - 210 01  Rúrkové vedenie, krabice, svorkovnice</t>
  </si>
  <si>
    <t>D3 - 210 04  Vonkajšie vedenie NN</t>
  </si>
  <si>
    <t xml:space="preserve">    210 10  Ukončenie vo - súbory pre káble</t>
  </si>
  <si>
    <t>D4 - 210 11  Spínacie, spúšťacie a regulač.ústrojenstvo</t>
  </si>
  <si>
    <t>D5 - 210 19  Rozvádzače, rozvodné skrine, dosky, svork.</t>
  </si>
  <si>
    <t>D6 - 210 20  Svietidlá a osvetľovacie zariadenia</t>
  </si>
  <si>
    <t>D7 - 210 22  Vedenia uzemňovacie</t>
  </si>
  <si>
    <t>D8 - 210 8    Vodiče, šnúry a káble medené</t>
  </si>
  <si>
    <t>D9 - 213 2    PPV a HZS</t>
  </si>
  <si>
    <t xml:space="preserve">    M46 - 202 Zemné práce pri ext. montážach</t>
  </si>
  <si>
    <t>D1</t>
  </si>
  <si>
    <t>PRÁCE A DODÁVKY M</t>
  </si>
  <si>
    <t>D2</t>
  </si>
  <si>
    <t>210 01  Rúrkové vedenie, krabice, svorkovnice</t>
  </si>
  <si>
    <t>210010002</t>
  </si>
  <si>
    <t>Montáž el-inšt rúrky (plast) ohybná, pod omietku D20 (d16)mm</t>
  </si>
  <si>
    <t>345650I202</t>
  </si>
  <si>
    <t>Rúrka el-inšt PVC ohybná 019856 : FX 20, svetlosivá</t>
  </si>
  <si>
    <t>256</t>
  </si>
  <si>
    <t>210010003</t>
  </si>
  <si>
    <t>Montáž el-inšt rúrky (plast) ohybná, pod omietku D25 (d23)mm</t>
  </si>
  <si>
    <t>345650I203</t>
  </si>
  <si>
    <t>Rúrka el-inšt PVC ohybná 019857 : FX 25, svetlosivá</t>
  </si>
  <si>
    <t>210010103</t>
  </si>
  <si>
    <t>Montáž el-inšt lišty (plast) vrátane spojok, ohybov, rohov, bez krabíc, šírka nad 40 do 60mm</t>
  </si>
  <si>
    <t>345710K075</t>
  </si>
  <si>
    <t>Lišta el-inšt PVC hranatá : LHD 40x40 HD (šxv) biela</t>
  </si>
  <si>
    <t>210010301</t>
  </si>
  <si>
    <t>Montáž krabice do muriva 1-nás KP (68) bez zapojenia, prístrojová</t>
  </si>
  <si>
    <t>kus</t>
  </si>
  <si>
    <t>345600K005</t>
  </si>
  <si>
    <t>Krabica KP prístrojová 1-nás : KPR 68 KA (D73x66) vodorovne max 3 krabice, sivá</t>
  </si>
  <si>
    <t>345600K015</t>
  </si>
  <si>
    <t>Krabica KU univerzálna 1-nás : KU 68-1901 KA (D73x43) vodorovne max 3 krabice, sivá</t>
  </si>
  <si>
    <t>211010006</t>
  </si>
  <si>
    <t>Osadenie plastovej "hmoždinky", vyvŕtanie diery D 8mm, do muriva z ostro pálen. tehál, alebo stredne tvrdého kameňa</t>
  </si>
  <si>
    <t>345955K001</t>
  </si>
  <si>
    <t>Hmoždinka PA plast : HM 8/1 (pre skrutky D4÷5/ &gt;45mm)</t>
  </si>
  <si>
    <t>211010010P</t>
  </si>
  <si>
    <t>Montáž požiarnej kotvy</t>
  </si>
  <si>
    <t>3549041O96</t>
  </si>
  <si>
    <t>Protipožiarna skrutkovacia kotva  : typ MMS-MS 7,5x50</t>
  </si>
  <si>
    <t>D3</t>
  </si>
  <si>
    <t>210 04  Vonkajšie vedenie NN</t>
  </si>
  <si>
    <t>210040711</t>
  </si>
  <si>
    <t>Vysekanie otvoru pre vývodkovú skriňu, malú,</t>
  </si>
  <si>
    <t>210040723</t>
  </si>
  <si>
    <t>Vysekanie otvoru pre rozvádzač</t>
  </si>
  <si>
    <t>210040731</t>
  </si>
  <si>
    <t>Vyrezanie rýh frézovaním, v plnom pálenom tehlovom murive hl.2,5 cm š.4 cm</t>
  </si>
  <si>
    <t>210 10  Ukončenie vo</t>
  </si>
  <si>
    <t>súbory pre káble</t>
  </si>
  <si>
    <t>210100017</t>
  </si>
  <si>
    <t>Ukončenie bezhalogénového vodiča v rozvádzači, zapojenie 4-6 mm2</t>
  </si>
  <si>
    <t>210100177</t>
  </si>
  <si>
    <t>Ukončenie bezhalogénových káblov v rozvádzači na svorky, zapojenie 5x 4-6 mm2</t>
  </si>
  <si>
    <t>D4</t>
  </si>
  <si>
    <t>210 11  Spínacie, spúšťacie a regulač.ústrojenstvo</t>
  </si>
  <si>
    <t>210110041</t>
  </si>
  <si>
    <t>Montáž, spínač zapustený IP20, rad.1</t>
  </si>
  <si>
    <t>345300A059</t>
  </si>
  <si>
    <t>Spínač jednopólový, 230V, 10A, zapustený, radenie 1, vrátane rámčeka  ,lP20</t>
  </si>
  <si>
    <t>210110043</t>
  </si>
  <si>
    <t>Montáž, spínač zapustený IP20, rad.5</t>
  </si>
  <si>
    <t>345313A055</t>
  </si>
  <si>
    <t>Prepínač sériový, 230V, 10A, zapustený, radenie 5, vrátane rámčeka , IP20</t>
  </si>
  <si>
    <t>210110045</t>
  </si>
  <si>
    <t>Montáž, prepínač zapustený IP20, rad.6</t>
  </si>
  <si>
    <t>345324A057</t>
  </si>
  <si>
    <t>Prepínač striedavý, 230V, 10A, zapustený, radenie 6, vrátane rámčeka , IP20</t>
  </si>
  <si>
    <t>210111011</t>
  </si>
  <si>
    <t>Montáž, zásuvka zapustená IP20-40, x-násobná 10/16A - 250V, koncová</t>
  </si>
  <si>
    <t>345400A231</t>
  </si>
  <si>
    <t>Jednonásobná zásuvka zapustená, 230V, 16A, v rátane rámčeka, IP20</t>
  </si>
  <si>
    <t>210111012</t>
  </si>
  <si>
    <t>Montáž, zásuvka zapustená IP20-40, x-násobná 10/16A - 250V, priebežná</t>
  </si>
  <si>
    <t>345411A201.</t>
  </si>
  <si>
    <t>Zásuvka 2-nás. ,zapustená ,  natočená (45°) kompletná (oc) biela, IP20</t>
  </si>
  <si>
    <t>D5</t>
  </si>
  <si>
    <t>210 19  Rozvádzače, rozvodné skrine, dosky, svork.</t>
  </si>
  <si>
    <t>210190001</t>
  </si>
  <si>
    <t>Montáž rozvodnice do 20kg</t>
  </si>
  <si>
    <t>357000264714</t>
  </si>
  <si>
    <t>Rozvádzač RP</t>
  </si>
  <si>
    <t>210190007</t>
  </si>
  <si>
    <t>Dokončovacie práce na rozvádzačoch 20-50kg</t>
  </si>
  <si>
    <t>357000264933</t>
  </si>
  <si>
    <t>Doplnenie  existujúceho rozvádzača R</t>
  </si>
  <si>
    <t>D6</t>
  </si>
  <si>
    <t>210 20  Svietidlá a osvetľovacie zariadenia</t>
  </si>
  <si>
    <t>210200606P</t>
  </si>
  <si>
    <t>Montáž  svietidiel LED - prisadené</t>
  </si>
  <si>
    <t>348912103993</t>
  </si>
  <si>
    <t>Svietidlo typ C1 - nástenné</t>
  </si>
  <si>
    <t>348912103996</t>
  </si>
  <si>
    <t>Svietidlo typ E - nástenné</t>
  </si>
  <si>
    <t>210200618</t>
  </si>
  <si>
    <t>Montáž, svietidlo, vstavaný LED panel IP20-44,</t>
  </si>
  <si>
    <t>348912103990</t>
  </si>
  <si>
    <t>Svietidlo typ A - zapustené</t>
  </si>
  <si>
    <t>D7</t>
  </si>
  <si>
    <t>210 22  Vedenia uzemňovacie</t>
  </si>
  <si>
    <t>210220025</t>
  </si>
  <si>
    <t>Montáž uzemňovacieho vedenia v zemi, FeZn pás do 120mm2, spojenie svorkami</t>
  </si>
  <si>
    <t>3549000O33</t>
  </si>
  <si>
    <t>Plochý uzemňovací vodič (St-FT) : 5019345, typ 5052 DIN 30x3,5 - balenie 30m (105mm2)</t>
  </si>
  <si>
    <t>210220101</t>
  </si>
  <si>
    <t>Montáž zachytávacieho, zvodového vodiča s podperami, 8-10mm</t>
  </si>
  <si>
    <t>3549001O70</t>
  </si>
  <si>
    <t>Kruhový bleskozvodný vodič (AlMgSi) : 5021286, typ RD 8-ALU (50mm2)</t>
  </si>
  <si>
    <t>3549001O82</t>
  </si>
  <si>
    <t>Kruhový bleskozvodný vodič (Al) : 5021332, typ RD 8-PVC, potiahnutý bielym PVC plášťom (50mm2)</t>
  </si>
  <si>
    <t>3549026O12</t>
  </si>
  <si>
    <t>Podpera vedenia (PA) : 5207487, typ 177 55 M8, držiak vodiča D8-10, vnút. závit M8, mont. výška 55mm, sivá</t>
  </si>
  <si>
    <t>3549077O10</t>
  </si>
  <si>
    <t>Páska antikorozná (plast) : 2360055, typ 356 50, šírka 50mm, dĺžka 10m</t>
  </si>
  <si>
    <t>210220302P</t>
  </si>
  <si>
    <t>Montáž bleskozvodnej svorky</t>
  </si>
  <si>
    <t>3549040O20.</t>
  </si>
  <si>
    <t>Svorka Vario rýchlospojka : 5311705,  typ 249  B ST</t>
  </si>
  <si>
    <t>3549040O61</t>
  </si>
  <si>
    <t>Svorka krížová - pás x pás (St-FT) : 5314534, typ 255 A-FL30 FT, pás FL30 x FL30 (4x M6 skrutka)</t>
  </si>
  <si>
    <t>3549040O91</t>
  </si>
  <si>
    <t>Svorka žľabová (St-FT) : 5316450, typ RK-FIX, pre 2x vodič D8 (15-25mm)</t>
  </si>
  <si>
    <t>3549040O94</t>
  </si>
  <si>
    <t>Svorka žľabová (St-FT) : 5316014, typ 262, pre vodič D8-10 (15-25mm)</t>
  </si>
  <si>
    <t>3549041O03</t>
  </si>
  <si>
    <t>Svorka skúšobná, rozpojovacia (St-FT) : 5336309, typ 233 8, pre vodič D8-10-FL30</t>
  </si>
  <si>
    <t>3549041O87.</t>
  </si>
  <si>
    <t>Svorka prepojovacia : 5304270 , typ  5002 N-VA</t>
  </si>
  <si>
    <t>3549041O90</t>
  </si>
  <si>
    <t>Svorka pre vyrovnanie potenciálu (St-FT) : 5311503, typ 249 8-10 ST-OT, bez skrutky, pre vodič D8-10 (pre 1 skrutku M10)</t>
  </si>
  <si>
    <t>210220321</t>
  </si>
  <si>
    <t>Montáž svorky na potrubie s Cu, nerezovým pásom (Bernard)</t>
  </si>
  <si>
    <t>3549092V01</t>
  </si>
  <si>
    <t>Svorka uzemňovacia zinkovaná : ZSA 16 (BERNARD), pre Cu pás, na 1/2"-2" potrubie, pre vodič 2,5÷16mm2</t>
  </si>
  <si>
    <t>3549092V02</t>
  </si>
  <si>
    <t>- páska Cu uzemňovacia : ZS 16, dĺžka 0,5m (pre ZSA 16)</t>
  </si>
  <si>
    <t>210220325</t>
  </si>
  <si>
    <t>Montáž a pripojenie ekvipotenciálnej svorkovnice</t>
  </si>
  <si>
    <t>3549090O01</t>
  </si>
  <si>
    <t>Prípojnica potenciálového vyrovnania 5015650 : 1801 VDE, s plastovým krytom</t>
  </si>
  <si>
    <t>210220401</t>
  </si>
  <si>
    <t>Označenie zvodu štítkom (kov, plast)</t>
  </si>
  <si>
    <t>3549071O02</t>
  </si>
  <si>
    <t>Číselný štítok pre rozpojovacie miesta (Al) : 3049256, typ 311 N-ALU 8-10, pre vodič  D8-10, pás FL30</t>
  </si>
  <si>
    <t>210220403</t>
  </si>
  <si>
    <t>Montáž krabice</t>
  </si>
  <si>
    <t>3549070K25</t>
  </si>
  <si>
    <t>Krabica pod omietku : KT 250</t>
  </si>
  <si>
    <t>210220403.</t>
  </si>
  <si>
    <t>Montáž krabice, revíznych dvierok pre SZ, rozpojovacie svorky, pod omietku</t>
  </si>
  <si>
    <t>3549070O10</t>
  </si>
  <si>
    <t>Revízne dvierka - pod omietku (St-FS) : 5106133, typ 5800 VZ (180x230)mm, pre skúšobnú svorku</t>
  </si>
  <si>
    <t>D8</t>
  </si>
  <si>
    <t>210 8    Vodiče, šnúry a káble medené</t>
  </si>
  <si>
    <t>210800646</t>
  </si>
  <si>
    <t>Montáž, vodič Cu prepojovací, lanové jadro, uložený pevne H07V-K, CYA 6</t>
  </si>
  <si>
    <t>341010M425</t>
  </si>
  <si>
    <t>Vodič Cu (CYA) : H07V-K 6 GNYE lanko (RM) zel/žltý</t>
  </si>
  <si>
    <t>210800649</t>
  </si>
  <si>
    <t>Montáž, vodič Cu prepojovací, lanové jadro, uložený pevne H07V-K, CYA 25</t>
  </si>
  <si>
    <t>341010M446</t>
  </si>
  <si>
    <t>Kábel Cu (CYA) : H07V-K 25 GNYE lano (RM) zel/žltý</t>
  </si>
  <si>
    <t>210880305</t>
  </si>
  <si>
    <t>Montáž, bezhalogénový kábel Cu 750V uložený pevne CXKE, CHKE, N2XH, NHXH 3x1,5</t>
  </si>
  <si>
    <t>341216E110</t>
  </si>
  <si>
    <t>Kábel bezhalogénový Cu 1kV : 1-CXKH-R 3-Jx1,5 RE B2ca-s1,d0,a1</t>
  </si>
  <si>
    <t>210880306</t>
  </si>
  <si>
    <t>Montáž, bezhalogénový kábel Cu 750V uložený pevne CXKE, CHKE, N2XH, NHXH 3x2,5</t>
  </si>
  <si>
    <t>341216E120</t>
  </si>
  <si>
    <t>Kábel bezhalogénový Cu 1kV : 1-CXKH-R 3-Jx2,5 RE B2ca-s1,d0,a1</t>
  </si>
  <si>
    <t>210880317.10</t>
  </si>
  <si>
    <t>Montáž, bezhalogénový kábel Cu 750V uložený pevne CXKE, CHKE, N2XH, NHXH 5x4-6</t>
  </si>
  <si>
    <t>341216E340</t>
  </si>
  <si>
    <t>Kábel bezhalogénový Cu 1kV : 1-CXKH-R 5-Jx6 RE B2ca-s1,d0,a1</t>
  </si>
  <si>
    <t>D9</t>
  </si>
  <si>
    <t>213 2    PPV a HZS</t>
  </si>
  <si>
    <t>213290015,</t>
  </si>
  <si>
    <t>Drobné murárske vysprávky a sadrovanie</t>
  </si>
  <si>
    <t>hod</t>
  </si>
  <si>
    <t>920AN04024</t>
  </si>
  <si>
    <t>Sádra</t>
  </si>
  <si>
    <t>213291000.01</t>
  </si>
  <si>
    <t>Spracovanie východiskovej revízie a vypracovanie správy</t>
  </si>
  <si>
    <t>M46</t>
  </si>
  <si>
    <t>202 Zemné práce pri ext. montážach</t>
  </si>
  <si>
    <t>460680021</t>
  </si>
  <si>
    <t>Prerazenie murivom v tehlovom múre hrúbky 15cm</t>
  </si>
  <si>
    <t>03 - UK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</si>
  <si>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</si>
  <si>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</si>
  <si>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</si>
  <si>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>M - Práce a dodávky M</t>
  </si>
  <si>
    <t xml:space="preserve">    23-M - Montáže potrubia</t>
  </si>
  <si>
    <t>HZS - Hodinové zúčtovacie sadzby</t>
  </si>
  <si>
    <t>414</t>
  </si>
  <si>
    <t>971035806</t>
  </si>
  <si>
    <t>Vrty príklepovým vrtákom do D 35 mm do stien alebo smerom dole do tehál -0.00002t</t>
  </si>
  <si>
    <t>cm</t>
  </si>
  <si>
    <t>CS CENEKON 2019 01</t>
  </si>
  <si>
    <t>415</t>
  </si>
  <si>
    <t>972046003</t>
  </si>
  <si>
    <t>Jadrové vrty diamantovými korunkami do D 40 mm do stropov - betónových, dlažieb -0,00003t</t>
  </si>
  <si>
    <t>973031619</t>
  </si>
  <si>
    <t>Vysekanie kapsy pre klátiky a krabice, veľkosti do 150x150x100 mm,  -0,00300t</t>
  </si>
  <si>
    <t>350</t>
  </si>
  <si>
    <t>713482121</t>
  </si>
  <si>
    <t>Montáž trubíc z PE, hr.15-20 mm,vnút.priemer do 38 mm</t>
  </si>
  <si>
    <t>CS CENEKON 2018 02</t>
  </si>
  <si>
    <t>351</t>
  </si>
  <si>
    <t>283310003200</t>
  </si>
  <si>
    <t>Izolačná PE trubica TUBOLIT DG 32x13 mm (d potrubia x hr. izolácie), nadrezaná, AZ FLEX alebo ekvivalent</t>
  </si>
  <si>
    <t>416</t>
  </si>
  <si>
    <t>283310002800</t>
  </si>
  <si>
    <t>998713292</t>
  </si>
  <si>
    <t>Izolácie tepelné, prípl.za presun nad vymedz. najväčšiu dopravnú vzdial. do 100 m</t>
  </si>
  <si>
    <t>733</t>
  </si>
  <si>
    <t>Ústredné kúrenie, rozvodné potrubie</t>
  </si>
  <si>
    <t>217</t>
  </si>
  <si>
    <t>733167103</t>
  </si>
  <si>
    <t>357</t>
  </si>
  <si>
    <t>3C20020</t>
  </si>
  <si>
    <t>733167109</t>
  </si>
  <si>
    <t>358</t>
  </si>
  <si>
    <t>3C32017</t>
  </si>
  <si>
    <t>370</t>
  </si>
  <si>
    <t>733167160</t>
  </si>
  <si>
    <t>371</t>
  </si>
  <si>
    <t>P702011</t>
  </si>
  <si>
    <t>381</t>
  </si>
  <si>
    <t>733167166</t>
  </si>
  <si>
    <t>382</t>
  </si>
  <si>
    <t>P703213</t>
  </si>
  <si>
    <t>364</t>
  </si>
  <si>
    <t>733167187</t>
  </si>
  <si>
    <t>365</t>
  </si>
  <si>
    <t>P713200</t>
  </si>
  <si>
    <t>366</t>
  </si>
  <si>
    <t>733167196</t>
  </si>
  <si>
    <t>367</t>
  </si>
  <si>
    <t>P716300</t>
  </si>
  <si>
    <t>254</t>
  </si>
  <si>
    <t>733126140r</t>
  </si>
  <si>
    <t>Montáž dalších tvaroviek redukcií...( 10 % z ceny)</t>
  </si>
  <si>
    <t>368</t>
  </si>
  <si>
    <t>733167390</t>
  </si>
  <si>
    <t>369</t>
  </si>
  <si>
    <t>P706302</t>
  </si>
  <si>
    <t>733191301</t>
  </si>
  <si>
    <t>Tlaková skúška plastového potrubia do 32 mm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</si>
  <si>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</si>
  <si>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</si>
  <si>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</si>
  <si>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</si>
  <si>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734</t>
  </si>
  <si>
    <t>Ústredné kúrenie, armatúry.</t>
  </si>
  <si>
    <t>275</t>
  </si>
  <si>
    <t>734209112</t>
  </si>
  <si>
    <t>Montáž závitovej armatúry s 2 závitmi do G 1/2</t>
  </si>
  <si>
    <t>276</t>
  </si>
  <si>
    <t>1376611</t>
  </si>
  <si>
    <t>284</t>
  </si>
  <si>
    <t>734213270.1</t>
  </si>
  <si>
    <t>Montáž ventilu odvzdušňovacieho závitového automatického G 1/2 so spätnou klapkou</t>
  </si>
  <si>
    <t>285</t>
  </si>
  <si>
    <t>4848906830</t>
  </si>
  <si>
    <t>Automatický odvzdušňovací ventil so spätnou klapkou, 1/2”</t>
  </si>
  <si>
    <t>286</t>
  </si>
  <si>
    <t>734223208</t>
  </si>
  <si>
    <t>Montáž termostatickej hlavice kvapalinovej jednoduchej</t>
  </si>
  <si>
    <t>súb.</t>
  </si>
  <si>
    <t>296</t>
  </si>
  <si>
    <t>1923006</t>
  </si>
  <si>
    <t>998734201</t>
  </si>
  <si>
    <t>Presun hmôt pre armatúry v objektoch výšky do 6 m</t>
  </si>
  <si>
    <t>998734293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</si>
  <si>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</si>
  <si>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</si>
  <si>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</si>
  <si>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sub</t>
  </si>
  <si>
    <t>735</t>
  </si>
  <si>
    <t>Ústredné kúrenie, vykurovacie telesá</t>
  </si>
  <si>
    <t>290</t>
  </si>
  <si>
    <t>735000912</t>
  </si>
  <si>
    <t>Vyregulovanie dvojregulačného ventilu s termostatickým ovládaním</t>
  </si>
  <si>
    <t>420</t>
  </si>
  <si>
    <t>735154140</t>
  </si>
  <si>
    <t>Montáž vykurovacieho telesa panelového dvojradového výšky 600 mm/ dĺžky 400-600 mm</t>
  </si>
  <si>
    <t>422</t>
  </si>
  <si>
    <t>64555</t>
  </si>
  <si>
    <t>315</t>
  </si>
  <si>
    <t>735154141</t>
  </si>
  <si>
    <t>Montáž vykurovacieho telesa panelového dvojradového výšky 600 mm/ dĺžky 700-900 mm</t>
  </si>
  <si>
    <t>320</t>
  </si>
  <si>
    <t>484530021300</t>
  </si>
  <si>
    <t>323</t>
  </si>
  <si>
    <t>735154143</t>
  </si>
  <si>
    <t>Montáž vykurovacieho telesa panelového dvojradového výšky 600 mm/ dĺžky 1400-1800 mm</t>
  </si>
  <si>
    <t>418</t>
  </si>
  <si>
    <t>484530021900</t>
  </si>
  <si>
    <t>294</t>
  </si>
  <si>
    <t>735158120</t>
  </si>
  <si>
    <t>Vykurovacie telesá panelové, tlaková skúška telesa vodou U. S. Steel Košice dvojradového</t>
  </si>
  <si>
    <t>291</t>
  </si>
  <si>
    <t>735153300</t>
  </si>
  <si>
    <t>Príplatok k cene za odvzdušňovací ventil telies U. S. Steel Košice s príplatkom 8 %</t>
  </si>
  <si>
    <t>295</t>
  </si>
  <si>
    <t>735191910</t>
  </si>
  <si>
    <t>Napustenie vody do vykurovacieho systému vrátane potrubia o v. pl. vykurovacích telies</t>
  </si>
  <si>
    <t>PVK00011417</t>
  </si>
  <si>
    <t>Chránička červenej farby pre rúrku DN20</t>
  </si>
  <si>
    <t>392</t>
  </si>
  <si>
    <t>735311560</t>
  </si>
  <si>
    <t>Montáž zostavy rozdeľovač / zberač na stenu typ 7 cestný</t>
  </si>
  <si>
    <t>417</t>
  </si>
  <si>
    <t>484650034800</t>
  </si>
  <si>
    <t>394</t>
  </si>
  <si>
    <t>551240011900</t>
  </si>
  <si>
    <t>Set guľových kohútov pre HKVD SX-AG, HLV SX 1“ (2 ks priame) na pripojenie k rozdeľovaču, REHAU alebo ekvivalent</t>
  </si>
  <si>
    <t>pár</t>
  </si>
  <si>
    <t>402</t>
  </si>
  <si>
    <t>735311760</t>
  </si>
  <si>
    <t>Montáž skrinky rozdeľovača pod omietku max. 5-8 okruhov</t>
  </si>
  <si>
    <t>406</t>
  </si>
  <si>
    <t>1857210</t>
  </si>
  <si>
    <t>998735101</t>
  </si>
  <si>
    <t>Presun hmôt pre vykurovacie telesá v objektoch výšky do 6 m</t>
  </si>
  <si>
    <t>998735193</t>
  </si>
  <si>
    <t>Vykurovacie telesá, prípl.za presun nad vymedz. najväčšiu dopr. vzdial. do 500 m</t>
  </si>
  <si>
    <t>Práce a dodávky M</t>
  </si>
  <si>
    <t>23-M</t>
  </si>
  <si>
    <t>Montáže potrubia</t>
  </si>
  <si>
    <t>230180066r</t>
  </si>
  <si>
    <t>Prepojenie na exist. potrubie</t>
  </si>
  <si>
    <t>MV</t>
  </si>
  <si>
    <t>Murárske výpomoci</t>
  </si>
  <si>
    <t>PM</t>
  </si>
  <si>
    <t>Podružný materiál</t>
  </si>
  <si>
    <t>PPV</t>
  </si>
  <si>
    <t>Podiel pridružených výkonov</t>
  </si>
  <si>
    <t>HZS</t>
  </si>
  <si>
    <t>Hodinové zúčtovacie sadzby</t>
  </si>
  <si>
    <t>413</t>
  </si>
  <si>
    <t>HZS000111</t>
  </si>
  <si>
    <t>Stavebno montážne práce menej náročne, pomocné alebo manupulačné (Tr. 1) v rozsahu viac ako 8 hodín</t>
  </si>
  <si>
    <t>262144</t>
  </si>
  <si>
    <t>HZS000213</t>
  </si>
  <si>
    <t>Uvedenie technológie a zariadení do prevádzky</t>
  </si>
  <si>
    <t>HZS000312</t>
  </si>
  <si>
    <t>Skúšobná prevádzka vykurovacieho systému, vyregulovanie</t>
  </si>
  <si>
    <t>04 - Kotolňa</t>
  </si>
  <si>
    <t xml:space="preserve">    731 - Ústredné kúrenie, kotolne</t>
  </si>
  <si>
    <t xml:space="preserve">    732 - Ústredné kúrenie, strojovne</t>
  </si>
  <si>
    <t xml:space="preserve">    21-M - Elektromontáže</t>
  </si>
  <si>
    <t xml:space="preserve">    36-M - Montáž prev.,mer. a regul.zariadení</t>
  </si>
  <si>
    <t>193</t>
  </si>
  <si>
    <t>713482123</t>
  </si>
  <si>
    <t>Montáž trubíc z PE, hr.15-20 mm,vnút.priemer 71-95 mm</t>
  </si>
  <si>
    <t>192</t>
  </si>
  <si>
    <t>283310005400</t>
  </si>
  <si>
    <t>731</t>
  </si>
  <si>
    <t>Ústredné kúrenie, kotolne</t>
  </si>
  <si>
    <t>172</t>
  </si>
  <si>
    <t>484120021400</t>
  </si>
  <si>
    <t>3162154534.3</t>
  </si>
  <si>
    <t>Príložný snímač teploty</t>
  </si>
  <si>
    <t>731291080</t>
  </si>
  <si>
    <t>Montáž rýchlomontážnej sady s 3-cestným zmiešavačom DN 32</t>
  </si>
  <si>
    <t>4849106420</t>
  </si>
  <si>
    <t>66833.64</t>
  </si>
  <si>
    <t>196</t>
  </si>
  <si>
    <t>731391811</t>
  </si>
  <si>
    <t>Vypúšťanie vody z kotla do kanalizácie samospádom o v. pl.kotla do 5 m2</t>
  </si>
  <si>
    <t>731890801</t>
  </si>
  <si>
    <t>Vnútrostaveniskové premiestnenie vybúraných hmôt kotolní vodorovne do 6 m</t>
  </si>
  <si>
    <t>998731201</t>
  </si>
  <si>
    <t>Presun hmôt pre kotolne umiestnené vo výške (hĺbke) do 6 m</t>
  </si>
  <si>
    <t>998731293</t>
  </si>
  <si>
    <t>Kotolne, prípl.za presun nad vymedz. najväčšiu dopravnú vzdialenosť do 500 m</t>
  </si>
  <si>
    <t>732</t>
  </si>
  <si>
    <t>Ústredné kúrenie, strojovne</t>
  </si>
  <si>
    <t>732111401</t>
  </si>
  <si>
    <t>Montáž rozdeľovača a zberača združeného</t>
  </si>
  <si>
    <t>188</t>
  </si>
  <si>
    <t>484810008200</t>
  </si>
  <si>
    <t>4849106248.0</t>
  </si>
  <si>
    <t>Upevnenie na stenu pre rozdeľovač</t>
  </si>
  <si>
    <t>998732201</t>
  </si>
  <si>
    <t>Presun hmôt pre strojovne v objektoch výšky do 6 m</t>
  </si>
  <si>
    <t>998732293</t>
  </si>
  <si>
    <t>Strojovne, prípl.za presun nad vymedz. najväčšiu dopravnú vzdialenosť do 500 m</t>
  </si>
  <si>
    <t>HZS000114.4</t>
  </si>
  <si>
    <t>Elektroinštalácia, drobný materiál, ochranné pospojovanie ku kotlu</t>
  </si>
  <si>
    <t>189</t>
  </si>
  <si>
    <t>733121121</t>
  </si>
  <si>
    <t>Potrubie z rúrok hladkých bezšvových nízkotlakových priemer 70/3,6</t>
  </si>
  <si>
    <t>186</t>
  </si>
  <si>
    <t>733126025</t>
  </si>
  <si>
    <t>Montáž tvarovky - redukcie DN 65 privarením</t>
  </si>
  <si>
    <t>190</t>
  </si>
  <si>
    <t>316170011600</t>
  </si>
  <si>
    <t>Redukcia varná DN 65/50, d 76,1/57,0 mm, hr. steny 2,9/2,9 mm, z čiernej uhlíkovej ocele</t>
  </si>
  <si>
    <t>191</t>
  </si>
  <si>
    <t>733190217</t>
  </si>
  <si>
    <t>Tlaková skúška potrubia z oceľových rúrok do priem. 89/5</t>
  </si>
  <si>
    <t>Rozvody potrubia, prípl.za presun nad vymedz. najväčšiu dopravnú vzdial. do 500 m</t>
  </si>
  <si>
    <t>734213270</t>
  </si>
  <si>
    <t>734209118</t>
  </si>
  <si>
    <t>Montáž závitovej armatúry s 2 závitmi G 2</t>
  </si>
  <si>
    <t>5511870180</t>
  </si>
  <si>
    <t>Guľový uzáver pre vodu 2", MF páčka, niklovaná mosadz</t>
  </si>
  <si>
    <t>734291113.1</t>
  </si>
  <si>
    <t>Ostané prepojovacie a kotviace tvarovky (fittingy, objímky)</t>
  </si>
  <si>
    <t>734890801</t>
  </si>
  <si>
    <t>Vnútrostaveniskové premiestnenie vybúraných hmôt armatúr do 6m</t>
  </si>
  <si>
    <t>Armatúry, prípl.za presun nad vymedz. najväčšiu dopravnú vzdialenosť do 500 m</t>
  </si>
  <si>
    <t>21-M</t>
  </si>
  <si>
    <t>Elektromontáže</t>
  </si>
  <si>
    <t>210800030.1</t>
  </si>
  <si>
    <t>Dodávka a montáž vodiča  v elektroinštal.lište (k vnútornému snímaču teploty, k diaľkovému ovládaniu)</t>
  </si>
  <si>
    <t>36-M</t>
  </si>
  <si>
    <t>Montáž prev.,mer. a regul.zariadení</t>
  </si>
  <si>
    <t>194</t>
  </si>
  <si>
    <t>360411020</t>
  </si>
  <si>
    <t>Montáž priestorového termostatu</t>
  </si>
  <si>
    <t>195</t>
  </si>
  <si>
    <t>484120021900</t>
  </si>
  <si>
    <t>HZS000211.2</t>
  </si>
  <si>
    <t>Topná skúška - vyregulovanie systému UK</t>
  </si>
  <si>
    <t>HZS000212</t>
  </si>
  <si>
    <t>Elektroinštalácia v kotolni (drobný elektroinštal.materiál)</t>
  </si>
  <si>
    <t>HZS000212.1</t>
  </si>
  <si>
    <t>Uzemnenie kotolne (ochranné pospojovanie)</t>
  </si>
  <si>
    <t>HZS0004.1</t>
  </si>
  <si>
    <t>Ostatné drobné búracie práce a vysprávky v kotolni</t>
  </si>
  <si>
    <t>168</t>
  </si>
  <si>
    <t>HZS000112</t>
  </si>
  <si>
    <t>Stavebno montážne práce náročnejšie, ucelené, obtiažne, rutinné (Tr. 2) v rozsahu viac ako 8 hodín náročnejšie</t>
  </si>
  <si>
    <t>HZS0003</t>
  </si>
  <si>
    <t>Uvedenie do prevádzky regulácie</t>
  </si>
  <si>
    <t>05 - Vzduchotechnika</t>
  </si>
  <si>
    <t xml:space="preserve">    735 - Ústredné kúrenie - vykurovacie telesá</t>
  </si>
  <si>
    <t>M - M</t>
  </si>
  <si>
    <t xml:space="preserve">    24-M - Montáže vzduchotechnických zariadení</t>
  </si>
  <si>
    <t>713481111.01</t>
  </si>
  <si>
    <t>Montáž izolácie tepelnej - príplatok za izolovanie VZT potrubia - akusticko tepelná izolácia, povrch hliník fólia (pre VZT jednotku)</t>
  </si>
  <si>
    <t>713izo 100 mm</t>
  </si>
  <si>
    <t>Akusticko teplená izolácia, hr. 100 mm, povrch hliniková fólia (pre VZT jednotku)</t>
  </si>
  <si>
    <t>Ústredné kúrenie - vykurovacie telesá</t>
  </si>
  <si>
    <t>998735194.1</t>
  </si>
  <si>
    <t>Vykurovacie telesá, prípl.za presun nad vymedz. najväčšiu dopr. vzdial. do 1000 m</t>
  </si>
  <si>
    <t>24-M</t>
  </si>
  <si>
    <t>Montáže vzduchotechnických zariadení</t>
  </si>
  <si>
    <t>240040001r1</t>
  </si>
  <si>
    <t>Montáž VZT jednotky</t>
  </si>
  <si>
    <t>4290051Inter850</t>
  </si>
  <si>
    <t>VZT jednotka, ATREA Duplex Inter 850 - pravé prevedenie 10/0. Súč. je intergorvaný predohrievač vzduchu EDO.INT s výkonom 0,9 kW (resp. ekvivalent)</t>
  </si>
  <si>
    <t>4290051Inter850.1</t>
  </si>
  <si>
    <t>Intergorvaný dohrievač vzduchu EDO.INT s výkonom 0,6 kW (resp. ekvivalent)</t>
  </si>
  <si>
    <t>4290051Inter850.2</t>
  </si>
  <si>
    <t>CP Touch - dotykový farebný ovládací panel pre reguláciu RD5. (resp. ekvivalent)</t>
  </si>
  <si>
    <t>4290051Inter850.4</t>
  </si>
  <si>
    <t>Zákryt potrubného pripojenia, dl.=500mm (resp. ekvivalent)</t>
  </si>
  <si>
    <t>4290051Inter850.6</t>
  </si>
  <si>
    <t>Fasádna mriežka pre prívod a odvod vzduchu - vertikálna, vrátane prechodiek fasádou+ prechod výstupu (resp. ekvivalent)</t>
  </si>
  <si>
    <t>4290051Inter850.7</t>
  </si>
  <si>
    <t>Filtre, FK 850 INT - M5 (resp. ekvivalent)</t>
  </si>
  <si>
    <t>4290051Inter850.8</t>
  </si>
  <si>
    <t>Filtre, FK 850 INT - F7 (resp. ekvivalent)</t>
  </si>
  <si>
    <t>429280FLEX50</t>
  </si>
  <si>
    <t>Izolované hliníkové niekoľkovrstvové Flexo potrubie O280mm - potrubie s tepelno izoláciou 50mm + následné doizolovať tepelnou/akustickou izoláciou s Al povrchovou úpravou hr. 100mm. POZOR: nepoužívať priamo akustické flexo potrubie s vnútornou perforáciou</t>
  </si>
  <si>
    <t>429240090740r</t>
  </si>
  <si>
    <t>Ostastné montážne prvky pre uchytenie potrubia</t>
  </si>
  <si>
    <t>240080032r</t>
  </si>
  <si>
    <t>Jadrové vŕtanie otvorov priemeru 300mm do steny hr. 450mm</t>
  </si>
  <si>
    <t>06 - Zdravotechnika</t>
  </si>
  <si>
    <t>732 - Ústredné kúrenie, strojovne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</si>
  <si>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</si>
  <si>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</si>
  <si>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</si>
  <si>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OST - Ostatné</t>
  </si>
  <si>
    <t>162301111</t>
  </si>
  <si>
    <t>Vodorovné premiestnenie výkopku po nespevnenej ceste z horniny tr.1-4, do 100 m3 na vzdialenosť nad 50 do 500 m</t>
  </si>
  <si>
    <t>174201101</t>
  </si>
  <si>
    <t>Zásyp sypaninou bez zhutnenia jám, šachiet, rýh, zárezov alebo okolo objektov do 100 m3</t>
  </si>
  <si>
    <t>5833116600</t>
  </si>
  <si>
    <t>Kamenivo ťažené drobné frakcia 0-4 STN EN 12620 (piesok)</t>
  </si>
  <si>
    <t>732460050.r</t>
  </si>
  <si>
    <t>Montáž tepelného čerpadla pre ohtev TV</t>
  </si>
  <si>
    <t>484730002100.r</t>
  </si>
  <si>
    <t>Tepelné čerpadlo na ohrev TV 110 litr.</t>
  </si>
  <si>
    <t>713482131</t>
  </si>
  <si>
    <t>Montáž trubíc z PE, hr.30 mm,vnút.priemer do 38 mm</t>
  </si>
  <si>
    <t>2837741542</t>
  </si>
  <si>
    <t>2837741558</t>
  </si>
  <si>
    <t>283310000800</t>
  </si>
  <si>
    <t>721</t>
  </si>
  <si>
    <t>Zdravotech. vnútorná kanalizácia</t>
  </si>
  <si>
    <t>721171109.1</t>
  </si>
  <si>
    <t>Potrubie z PVC - U odpadové ležaté v zemi hrdlové D 110x3, 2  SN10, pp</t>
  </si>
  <si>
    <t>721171111.1</t>
  </si>
  <si>
    <t>Potrubie z PVC - U odpadové ležaté  v zemi hrdlové D 125x2, 8, SN10, pp</t>
  </si>
  <si>
    <t>721172203</t>
  </si>
  <si>
    <t>Montáž odpadového HT potrubia vodorovného DN 40</t>
  </si>
  <si>
    <t>721172206</t>
  </si>
  <si>
    <t>Montáž odpadového HT potrubia vodorovného DN 50</t>
  </si>
  <si>
    <t>721172209</t>
  </si>
  <si>
    <t>Montáž odpadového HT potrubia vodorovného DN 70</t>
  </si>
  <si>
    <t>721172212</t>
  </si>
  <si>
    <t>Montáž odpadového HT potrubia vodorovného DN 100</t>
  </si>
  <si>
    <t>721172233</t>
  </si>
  <si>
    <t>Montáž odpadového HT potrubia zvislého DN 100</t>
  </si>
  <si>
    <t>721173204</t>
  </si>
  <si>
    <t>Potrubie z HTPP odpadné pripájacie D 40x1, 8</t>
  </si>
  <si>
    <t>721173205</t>
  </si>
  <si>
    <t>Potrubie z HTPP odpadné pripájacie D 50x1, 8</t>
  </si>
  <si>
    <t>721172109.</t>
  </si>
  <si>
    <t>Potrubie z HTPP odpadové zvislé hrdlové D 75</t>
  </si>
  <si>
    <t>721172109</t>
  </si>
  <si>
    <t>Potrubie z HTPP odpadové zvislé hrdlové D 110x2, 2</t>
  </si>
  <si>
    <t>721171109</t>
  </si>
  <si>
    <t>Potrubie z HTPP odpadové ležaté hrdlové D 110x2, 2</t>
  </si>
  <si>
    <t>721172354</t>
  </si>
  <si>
    <t>Montáž čistiaceho kusu HT potrubia DN 70</t>
  </si>
  <si>
    <t>2860022620</t>
  </si>
  <si>
    <t>HT čistiaci kus DN 70 - PP systém pre rozvod vnútorného odpadu</t>
  </si>
  <si>
    <t>721172357</t>
  </si>
  <si>
    <t>Montáž čistiaceho kusu HT potrubia DN 100</t>
  </si>
  <si>
    <t>2860022630</t>
  </si>
  <si>
    <t>HT čistiaci kus DN 100 - PP systém pre rozvod vnútorného odpadu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</si>
  <si>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</si>
  <si>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</si>
  <si>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</si>
  <si>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</si>
  <si>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721274103.1</t>
  </si>
  <si>
    <t>Ventilačné hlavice strešná - plastové DN 100 HUL 810</t>
  </si>
  <si>
    <t>9003076981014</t>
  </si>
  <si>
    <t>HL 810.1 krytka</t>
  </si>
  <si>
    <t>9003076981014.1</t>
  </si>
  <si>
    <t>HL 807.1 krytka</t>
  </si>
  <si>
    <t>273110001700</t>
  </si>
  <si>
    <t>Manžeta tesniaca gumová prestupová, d 75-155 mm, na prestup kanalizačného vetracieho otvoru</t>
  </si>
  <si>
    <t>VE10351</t>
  </si>
  <si>
    <t>721290111</t>
  </si>
  <si>
    <t>Ostatné - skúška tesnosti kanalizácie v objektoch vodou do DN 125</t>
  </si>
  <si>
    <t>721290112</t>
  </si>
  <si>
    <t>Ostatné - skúška tesnosti kanalizácie v objektoch vodou DN 150 alebo DN 200</t>
  </si>
  <si>
    <t>998721201</t>
  </si>
  <si>
    <t>Presun hmôt pre vnútornú kanalizáciu v objektoch výšky do 6 m</t>
  </si>
  <si>
    <t>722</t>
  </si>
  <si>
    <t>Zdravotechnika - vnútorný vodovod</t>
  </si>
  <si>
    <t>210230132</t>
  </si>
  <si>
    <t>Kohútik manometrový, skúšobný</t>
  </si>
  <si>
    <t>4223358000</t>
  </si>
  <si>
    <t>Kohút tlakomerový obyčajný</t>
  </si>
  <si>
    <t>4227783300</t>
  </si>
  <si>
    <t>Prípojka tlakomerová  G 1/2"</t>
  </si>
  <si>
    <t>230330201</t>
  </si>
  <si>
    <t>Manometre do rozvodu D 60</t>
  </si>
  <si>
    <t>4849120200</t>
  </si>
  <si>
    <t>Manometer 0-10bar G1/4" spodný</t>
  </si>
  <si>
    <t>722172918</t>
  </si>
  <si>
    <t>Montáž plasthliníkového potrubia RAUTITAN flex lisovaním D 20x2,8</t>
  </si>
  <si>
    <t>2861401300</t>
  </si>
  <si>
    <t>722172921</t>
  </si>
  <si>
    <t>286130003200</t>
  </si>
  <si>
    <t>722172924</t>
  </si>
  <si>
    <t>2861401800</t>
  </si>
  <si>
    <t>722190901</t>
  </si>
  <si>
    <t>Uzatvorenie alebo otvorenie vodovodného potrubia</t>
  </si>
  <si>
    <t>722221015</t>
  </si>
  <si>
    <t>Montáž guľového kohúta závitového priameho pre vodu G 3/4</t>
  </si>
  <si>
    <t>5511870010</t>
  </si>
  <si>
    <t>Guľový uzáver pre vodu 3/4", FF niklovaná mosadz</t>
  </si>
  <si>
    <t>722221175</t>
  </si>
  <si>
    <t>Montáž poistného ventilu závitového pre vodu G 3/4</t>
  </si>
  <si>
    <t>4849210155</t>
  </si>
  <si>
    <t>Poistný ventil pre studenú vodu, 3/4" so spätnou klapkou</t>
  </si>
  <si>
    <t>722221270</t>
  </si>
  <si>
    <t>Montáž spätného ventilu závitového G 3/4</t>
  </si>
  <si>
    <t>551110016600</t>
  </si>
  <si>
    <t>Spätný ventil kontrolovateľný, 3/4"</t>
  </si>
  <si>
    <t>722221365</t>
  </si>
  <si>
    <t>Montáž vodovodného filtra závitového G 3/4</t>
  </si>
  <si>
    <t>422010003000</t>
  </si>
  <si>
    <t>Filter závitový, 3/4", PN 20, mosadz</t>
  </si>
  <si>
    <t>734296120</t>
  </si>
  <si>
    <t>Montáž zmiešavacej armatúry trojcestnej</t>
  </si>
  <si>
    <t>551210037300</t>
  </si>
  <si>
    <t>Ventil zmiešavací trojcestný 3/4"</t>
  </si>
  <si>
    <t>722290226</t>
  </si>
  <si>
    <t>Tlaková skúška vodovodného potrubia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</si>
  <si>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</si>
  <si>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</si>
  <si>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</si>
  <si>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</si>
  <si>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725</t>
  </si>
  <si>
    <t>Zdravotechnika - zariaď. predmety</t>
  </si>
  <si>
    <t>725119215</t>
  </si>
  <si>
    <t>Montáž záchodovej misy keramickej volne stojacej s rovným odpadom</t>
  </si>
  <si>
    <t>642350000500</t>
  </si>
  <si>
    <t>554330000500</t>
  </si>
  <si>
    <t>725119407</t>
  </si>
  <si>
    <t>Montáž záchodovej misy keramickej detskej voľne stojacej pre škôlky</t>
  </si>
  <si>
    <t>642310000100</t>
  </si>
  <si>
    <t>554330001100</t>
  </si>
  <si>
    <t>725219201</t>
  </si>
  <si>
    <t>Montáž umývadla na konzoly, bez výtokovej armatúry</t>
  </si>
  <si>
    <t>642110002400</t>
  </si>
  <si>
    <t>725219505</t>
  </si>
  <si>
    <t>Montáž umývadla keramického detského závesného, bez výtokovej armatúry</t>
  </si>
  <si>
    <t>642110002710</t>
  </si>
  <si>
    <t>725329130</t>
  </si>
  <si>
    <t>Montáž kuchynských drezov, ostantných typov dvojitých, dvojdrezových,. bez výtok. armatúr</t>
  </si>
  <si>
    <t>5523152700.</t>
  </si>
  <si>
    <t>Kuchynský dvojdrez do dosky</t>
  </si>
  <si>
    <t>725819402</t>
  </si>
  <si>
    <t>Montáž rohového ventilu bez pripojovacej rúrky G 1/2</t>
  </si>
  <si>
    <t>5514100500</t>
  </si>
  <si>
    <t>Ventil pre hygienické a zdravotnické zariadenia rohový mosadzný T 66 A 1/2" s vrškom T 13</t>
  </si>
  <si>
    <t>158</t>
  </si>
  <si>
    <t>5511874470</t>
  </si>
  <si>
    <t>160</t>
  </si>
  <si>
    <t>725829601</t>
  </si>
  <si>
    <t>Montáž batérií umývadlových stojankových pákových alebo klasických</t>
  </si>
  <si>
    <t>162</t>
  </si>
  <si>
    <t>5513006010</t>
  </si>
  <si>
    <t>Umývadlová stojanková páková batéria, chróm</t>
  </si>
  <si>
    <t>164</t>
  </si>
  <si>
    <t>725829601.1</t>
  </si>
  <si>
    <t>166</t>
  </si>
  <si>
    <t>5513006650</t>
  </si>
  <si>
    <t>725869300</t>
  </si>
  <si>
    <t>Montáž zápachovej uzávierky pre zariaďovacie predmety, umývadlová do D 32</t>
  </si>
  <si>
    <t>170</t>
  </si>
  <si>
    <t>5513007390</t>
  </si>
  <si>
    <t>Umývadlový sifón 5/4" - 32 mm, chróm</t>
  </si>
  <si>
    <t>725869313</t>
  </si>
  <si>
    <t>Montáž zápachovej uzávierky pre zariaďovacie predmety, drezová do D 50 (pre dva drezy)</t>
  </si>
  <si>
    <t>174</t>
  </si>
  <si>
    <t>2863120184</t>
  </si>
  <si>
    <t>176</t>
  </si>
  <si>
    <t>998725201</t>
  </si>
  <si>
    <t>Presun hmôt pre zariaďovacie predmety v objektoch výšky do 6 m</t>
  </si>
  <si>
    <t>178</t>
  </si>
  <si>
    <t>HZS000114.r</t>
  </si>
  <si>
    <t>Uvedenie TČ do prevádzky, odskúšanie</t>
  </si>
  <si>
    <t>180</t>
  </si>
  <si>
    <t>OST</t>
  </si>
  <si>
    <t>Ostatné</t>
  </si>
  <si>
    <t>HZS-0061</t>
  </si>
  <si>
    <t>Kompletné vyskúšanie systému</t>
  </si>
  <si>
    <t>182</t>
  </si>
  <si>
    <t>HZS-0071</t>
  </si>
  <si>
    <t>Skúšobná v prevádzka</t>
  </si>
  <si>
    <t>184</t>
  </si>
  <si>
    <t>Geotextília netkaná polypropylénová Tatratex PP 300 alebo ekvivalent</t>
  </si>
  <si>
    <t>Murivo nosné (m3) z tvárnic YTONG hr. 300 mm P4-500 PD, na MVC a maltu YTONG alebo ekvivalent (300x249x499)</t>
  </si>
  <si>
    <t>Keramický preklad POROTHERM alebo ekvivalent 23,8, šírky 70 mm, výšky 238 mm, dĺžky 1750 mm</t>
  </si>
  <si>
    <t>Zamurovanie otvorov plochy od 0,25 do 1 m2 tvárnicami YTONG alebo ekvivalent (450x599x249)</t>
  </si>
  <si>
    <t>Zamurovanie otvorov plochy nad 1 do 4 m2 tvárnicami YTONG alebo ekvivalent (150x599x249)</t>
  </si>
  <si>
    <t>Priečky z tvárnic YTONG hr. 150 mm P4-500 hladkých, na MVC a maltu YTONG alebo ekvivalent (150x249x599)</t>
  </si>
  <si>
    <t>Styrodur 2800 C alebo ekvivalent extrudovaný polystyrén - XPS hrúbka 50 mm</t>
  </si>
  <si>
    <t>Príprava vnútorného podkladu stien BAUMIT, Regulátor nasiakavosti (Baumit SaugAusgleich) alebo ekvivalent</t>
  </si>
  <si>
    <t>Príprava vnútorného podkladu stien BAUMIT, penetračný náter Baumit BetonKontakt alebo ekvivalent</t>
  </si>
  <si>
    <t>Vnútorná omietka stien štuková BAUMIT, strojné miešanie, ručné nanášanie, Baumit VivaMaxima alebo ekvivalent  hr. 3 mm</t>
  </si>
  <si>
    <t>Príprava vonkajšieho podkladu podhľadov BAUMIT, penetračný náter Baumit BetonKontakt alebo ekvivalent</t>
  </si>
  <si>
    <t>Príprava vonkajšieho podkladu podhľadov BAUMIT, Univerzálny základ (Baumit UniPrimer) alebo ekvivalent</t>
  </si>
  <si>
    <t xml:space="preserve">Vonkajšia omietka podhľadov tenkovrstvová BAUMIT, silikátová, Baumit SilikatTop alebo ekvivalent, škrabaná, hr. 2 mm </t>
  </si>
  <si>
    <t xml:space="preserve">Vonkajšia omietka stien tenkovrstvová BAUMIT, silikátová, Baumit SilikatTop alebo ekvivalent, škrabaná, hr. 2 mm </t>
  </si>
  <si>
    <t>Vonkajšia omietka stien mozaiková BAUMIT, ručné miešanie a nanášanie, Baumit Mozaiková omietka (Baumit MosaikTop) alebo ekvivalent</t>
  </si>
  <si>
    <t>Príprava vonkajšieho podkladu stien BAUMIT, Regulátor nasiakavosti (Baumit SaugAusgleich) alebo ekvivalent</t>
  </si>
  <si>
    <t>Príprava vonkajšieho podkladu stien BAUMIT, Univerzálny základ (Baumit UniPrimer) alebo ekvivalent</t>
  </si>
  <si>
    <t>Kontaktný zatepľovací systém hr. 160 mm BAUMIT STAR alebo ekvivalent  - minerálne riešenie, zatĺkacie kotvy</t>
  </si>
  <si>
    <t>Kontaktný zatepľovací systém hr. 120 mm BAUMIT STAR  alebo ekvivalent - riešenie pre sokel (XPS), zatĺkacie kotvy</t>
  </si>
  <si>
    <t>Kontaktný zatepľovací systém vonkajších podhľadov hr. 220 mm BAUMIT STAR alebo ekvivalent  - minerálne riešenie, skrutkovacie kotvy</t>
  </si>
  <si>
    <t xml:space="preserve">Cementový poter CEMIX alebo ekvivalent 30 MPa, ozn. 030, finálna vrstva s požiadavkou na vyššiu pevnosť, hr. 60 mm </t>
  </si>
  <si>
    <t>BAUMIT alebo ekvivalent Rohová lišta z PVC</t>
  </si>
  <si>
    <t>BAUMIT alebo ekvivalent Nadokenná lišta s odkvapovým nosom (PVC)</t>
  </si>
  <si>
    <t xml:space="preserve">Izolácie proti zemnej vlhkosti a povrchovej vode AQUAFIN 2K alebo ekvivalent  hr. 2 mm na ploche vodorovnej </t>
  </si>
  <si>
    <t>Nopová fólia FONDALINE proti vlhkosti s radónovou ochranou PLUS 500 alebo ekvivalent , výška nopu 8 mm</t>
  </si>
  <si>
    <t>Asfaltovaný pás pre spodné vrstvy hydroizolačných systémov HYDROBIT V 60 S 35 alebo ekvivalent</t>
  </si>
  <si>
    <t>SDK podhľad KNAUF D112 alebo ekvivalent, závesná dvojvrstvová kca profil montažný CD a nosný UD, dosky GKF hr. 15 mm</t>
  </si>
  <si>
    <t>Oplechovanie parapetov z plechu LINDAB alebo ekvivalent r.š. 330 mm</t>
  </si>
  <si>
    <t>Oplechovanie múrov, atík, nadmuroviek z plechov LINDAB alebo ekvivalent  rš. 300 mm</t>
  </si>
  <si>
    <t>Paropriepustná fólia pod strešnú krytinu MASLEN alebo ekvivalent , kontaktná - 135g/m2</t>
  </si>
  <si>
    <t>Zárubňa vnútorná obložková PRAKTIK alebo ekvivalent , DTD doska, povrch CPL laminát, rozmer 600-900/1970 mm, pre stenu hrúbky 60-170 mm, pre jednokrídlové dvere</t>
  </si>
  <si>
    <t>Zárubňa vnútorná obložková PRAKTIK alebo ekvivalent , DTD doska, povrch CPL laminát, rozmer 600-900/1970 mm, pre stenu hrúbky 260-350 mm, pre jednokrídlové dvere</t>
  </si>
  <si>
    <t>Škárovacia hmota CERESIT CE 33 alebo ekvivalent</t>
  </si>
  <si>
    <t>Laminátové parkety KRONOSPAN LUCKYFLOOR alebo ekvivalent 1285x195x8 mm</t>
  </si>
  <si>
    <t>Podložka pod plávajúce podlahy biela hr. 3 mm MIRELON alebo ekvivalent</t>
  </si>
  <si>
    <t>CERESIT škárovacia hmota CE 33 alebo ekvivalent</t>
  </si>
  <si>
    <t>Lepidlo na obklady a dlažby Fliesenkleber N - šedé lepidlo, 25 kg vrece   KNAUF alebo ekvivalent</t>
  </si>
  <si>
    <t>Náter farbami ekologickými riediteľnými vodou SADAKRINOM alebo ekvivalent  bielym pre náter sadrokartón. stropov 2x</t>
  </si>
  <si>
    <t xml:space="preserve">Maľby z maliarskych zmesí Primalex, Farmal alebo ekvivalent, ručne nanášané tónované dvojnásobné na jemnozrnný podklad výšky do 3, 80 m   </t>
  </si>
  <si>
    <t>Izolačná PE trubica TUBOLIT DG 20x13 mm (d potrubia x hr. izolácie), nadrezaná, AZ FLEX alebo ekvivalent</t>
  </si>
  <si>
    <t>Montáž plasthliníkového potrubia RAUTITAN alebo ekvivalent  stabil lisovaním D 20,2x2,9</t>
  </si>
  <si>
    <t>HERZ alebo ekvivalent  Rúrka plast-hliníková PE-RT, hr.Al 0,4 mm, v kotúči, 20x2</t>
  </si>
  <si>
    <t>Montáž plasthliníkového potrubia RAUTITAN alebo ekvivalent  stabil lisovaním D 32x4,7</t>
  </si>
  <si>
    <t>HERZ alebo ekvivalent Rúrka plast-hliníková PE-RT, hr.Al 0,5 mm, tyč 3m, 32x3</t>
  </si>
  <si>
    <t>Montáž plasthliníkového prechodu RAUTITAN alebo ekvivalent lisovaním D 20</t>
  </si>
  <si>
    <t>HERZ alebo ekvivalent Tvarovka lis. závitová - prechod 20 x 2 - R 1/2" vo.z.</t>
  </si>
  <si>
    <t>HERZ alebo ekvivalent Tvarovka lis. závitová - prechod 32 x 3 - R 1" vo.z.</t>
  </si>
  <si>
    <t>Montáž plasthliníkového prechodu RAUTITAN alebo ekvivalent  lisovaním D 32</t>
  </si>
  <si>
    <t>Montáž plasthliníkového kolena RAUTITAN alebo ekvivalent  lisovaním D 32</t>
  </si>
  <si>
    <t>HERZ alebo ekvivalent  Tvarovka lis. - koleno 90°, 32 x 3</t>
  </si>
  <si>
    <t>Montáž plasthliníkového kolena RAUTITAN alebo ekvivalent lisovaním D 63</t>
  </si>
  <si>
    <t>HERZ alebo ekvivalent Tvarovka lis. - koleno 90°, 63x4,5</t>
  </si>
  <si>
    <t>Montáž plasthliníkovej redukcie Radopress alebo ekvivalent lisovaním D 63</t>
  </si>
  <si>
    <t>HERZ alebo ekvivalent Tvarovka lis. - redukcia 63x4,5 - 32x3</t>
  </si>
  <si>
    <t>3000 Diel pripájací rohový pre 2-rúrk. sústavy, obojstr. uzatvárat., pripoj. telesa G 3/4, pripoj. na rúru vonk. závit. G 3/4 s kuž. tesnením, HERZ alebo ekvivalent</t>
  </si>
  <si>
    <t>Hlavica termostatická Design, M 30x1,5 s kvap. snímačom, poloha 0, nastav. protimraz. ochrana pri cca 6°C, od 6-30 °C, HERZ alebo ekvivalent</t>
  </si>
  <si>
    <t>STELRAD Radiátor 21VK 600 x 600 Softline Compact VK alebo ekvivalent</t>
  </si>
  <si>
    <t>Teleso vykurovacie doskové dvojradové oceľové RADIK VK 22, vxlxhĺ 600x800x100 mm, pripojenie pravé spodné, závit G 1/2" vnútorný, KORADO alebo ekvivalent</t>
  </si>
  <si>
    <t>Teleso vykurovacie doskové dvojradové oceľové RADIK VK 22, vxlxhĺ 600x1600x100 mm, pripojenie pravé spodné, závit G 1/2" vnútorný, KORADO alebo ekvivalent</t>
  </si>
  <si>
    <t>Rozdeľovač pre vykurovacie rozvody HLV SX, počet vývodov 7, ušľachtilá oceľ, REHAU alebo ekvivalent</t>
  </si>
  <si>
    <t>HERZ alebo ekvivalent Skriňa rozdeľovača z oceľového pozinkovaného plechu pre montáž do steny, šírka 600 mm, hĺbka 110-150 mm, biela</t>
  </si>
  <si>
    <t>Izolačná PE trubica TUBOLIT DG 76x20 mm (d potrubia x hr. izolácie), nadrezaná, AZ FLEX alebo ekvivalent</t>
  </si>
  <si>
    <t>Servomotor SR 10, 230 V/50 Hz pre zmiešavač, voliteľná ručná/automatická prevádzka pre rýchlomontážne sady DN 20 - 50 pre kotly Vitodens 100-W/111-W, VIESSMANN alebo ekvivalent</t>
  </si>
  <si>
    <t>Rýchlomontážna sada s 3- cestným zmiešavačom DN32 Alpha2 60 alebo ekvivalent - príslušenstvo vykurovania</t>
  </si>
  <si>
    <t>Čerpadlová skupina V-MK (zmiešavací okruh) DN 32 - Grundfos MAGNA 3 32-60, MEIBES alebo ekvivalent</t>
  </si>
  <si>
    <t>Rozdeľovač 2-násobný, modulárny DN 32, výkon 150/75 kW s tepelnou izoláciou, VIESSMANN alebo ekvivalent</t>
  </si>
  <si>
    <t xml:space="preserve">Termostat izbový Vitotrol 100, typ OT s reguláciou vykurovania Open Therm pre kotly Vitodens 100-W/111-W, VIESSMANN alebo ekvivalent </t>
  </si>
  <si>
    <t>Tubolit DG 22 x 20 izolácia-trubica AZ FLEX Armacell alebo ekvivalent</t>
  </si>
  <si>
    <t>Tubolit DG 28 x 30 izolácia-trubica AZ FLEX Armacell alebo ekvivalent</t>
  </si>
  <si>
    <t>Izolačná PE trubica TUBOLIT DG 32x5 mm, AZ FLEX alebo ekvivalent</t>
  </si>
  <si>
    <t>Revízne dvierka KOV biele 150x200mm, DEN BRAVEN alebo ekvivalent</t>
  </si>
  <si>
    <t>Univerzálna rúrka RAUTITAN flex 20x2,8 mm, balenie 100 m, materiál: polyetylén REHAU alebo ekvivalent</t>
  </si>
  <si>
    <t>Montáž plasthliníkového potrubia RAUTITAN alebo ekvivalent flex lisovaním D 25x3,5</t>
  </si>
  <si>
    <t>Rúra RAUTITAN flex univerzálna D 25x3,5 mm, 100 m kotúč, vysokotlakovo zosieťovaný polyetylén (RAU-PE-Xa), REHAU alebo ekvivalent</t>
  </si>
  <si>
    <t>Montáž plasthliníkového potrubia RAUTITAN alebo ekvivalent flex lisovaním D 32x4,4</t>
  </si>
  <si>
    <t>Univerzálna rúrka RAUTITAN flex 32x4,4 mm, 6 m tyč, materiál: polyetylén REHAU alebo ekvivalent</t>
  </si>
  <si>
    <t>Misa záchodová keramická stojaca ZETA, rozmer 355x480x390 mm, vodorovný odpad, hlboké splachovanie, JIKA alebo ekvivalent</t>
  </si>
  <si>
    <t>Záchodové sedadlo s poklopom LYRA PLUS, s automatickým pozvoľným sklápaním, rozmer 365x405x50 mm, duroplast s antibakteriálnou úpravou, biela, JIKA alebo ekvivalent</t>
  </si>
  <si>
    <t>Misa záchodová keramická NOVA Pro Junior, rozmer 330x405x330 mm, 6 l, odpad vodorovný, s hlbokým splachovaním, KOLO alebo ekvivalent</t>
  </si>
  <si>
    <t>Záchodové sedadlo NOVA Pro Junior s antibakteriálnou úpravou, duroplast, biela, závesy plastové, KOLO alebo ekvivalent</t>
  </si>
  <si>
    <t>Umývadlo keramické LYRA PLUS-55, rozmer 550x450x195 mm, biela, JIKA alebo ekvivalent</t>
  </si>
  <si>
    <t>Umývadlo keramické Nova Pro, lxšxv 500x410x142 mm oválne, bez otvoru pre batériu, s prepadom, GEBERIT KOLO alebo ekvivalent</t>
  </si>
  <si>
    <t>Flexi hadice k baterii (8x12), 8x12 (F3/8"xM10), 40 cm, nerez IVAR alebo ekvivalent</t>
  </si>
  <si>
    <t>Drezová stojanková páková batéria LYRA PLUS alebo ekvivalent s výsuvnou sprškou, 250x150x50 mm, chró</t>
  </si>
  <si>
    <t>Drezový odtok dvojdielny, D 50 úsporný, plast, sanitárny systém, GEBERIT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</si>
</sst>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6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" fontId="18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4" fontId="26" fillId="3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14" fontId="0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topLeftCell="A30" workbookViewId="0">
      <selection activeCell="AN9" sqref="AN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74" t="s">
        <v>5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>
      <c r="B4" s="15"/>
      <c r="D4" s="16" t="s">
        <v>8</v>
      </c>
      <c r="AR4" s="15"/>
      <c r="AS4" s="17" t="s">
        <v>9</v>
      </c>
      <c r="BE4" s="18" t="s">
        <v>10</v>
      </c>
      <c r="BS4" s="12" t="s">
        <v>11</v>
      </c>
    </row>
    <row r="5" spans="1:74" ht="12" customHeight="1">
      <c r="B5" s="15"/>
      <c r="D5" s="19" t="s">
        <v>12</v>
      </c>
      <c r="K5" s="185" t="s">
        <v>13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R5" s="15"/>
      <c r="BE5" s="166" t="s">
        <v>14</v>
      </c>
      <c r="BS5" s="12" t="s">
        <v>6</v>
      </c>
    </row>
    <row r="6" spans="1:74" ht="36.950000000000003" customHeight="1">
      <c r="B6" s="15"/>
      <c r="D6" s="20" t="s">
        <v>15</v>
      </c>
      <c r="K6" s="186" t="s">
        <v>16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15"/>
      <c r="BE6" s="167"/>
      <c r="BS6" s="12" t="s">
        <v>6</v>
      </c>
    </row>
    <row r="7" spans="1:74" ht="12" customHeight="1">
      <c r="B7" s="15"/>
      <c r="D7" s="21" t="s">
        <v>17</v>
      </c>
      <c r="K7" s="12" t="s">
        <v>1</v>
      </c>
      <c r="AK7" s="21" t="s">
        <v>18</v>
      </c>
      <c r="AN7" s="12" t="s">
        <v>1</v>
      </c>
      <c r="AR7" s="15"/>
      <c r="BE7" s="167"/>
      <c r="BS7" s="12" t="s">
        <v>6</v>
      </c>
    </row>
    <row r="8" spans="1:74" ht="12" customHeight="1">
      <c r="B8" s="15"/>
      <c r="D8" s="21" t="s">
        <v>19</v>
      </c>
      <c r="K8" s="12" t="s">
        <v>20</v>
      </c>
      <c r="AK8" s="21" t="s">
        <v>21</v>
      </c>
      <c r="AN8" s="205">
        <v>44041</v>
      </c>
      <c r="AR8" s="15"/>
      <c r="BE8" s="167"/>
      <c r="BS8" s="12" t="s">
        <v>6</v>
      </c>
    </row>
    <row r="9" spans="1:74" ht="14.45" customHeight="1">
      <c r="B9" s="15"/>
      <c r="AR9" s="15"/>
      <c r="BE9" s="167"/>
      <c r="BS9" s="12" t="s">
        <v>6</v>
      </c>
    </row>
    <row r="10" spans="1:74" ht="12" customHeight="1">
      <c r="B10" s="15"/>
      <c r="D10" s="21" t="s">
        <v>22</v>
      </c>
      <c r="AK10" s="21" t="s">
        <v>23</v>
      </c>
      <c r="AN10" s="12" t="s">
        <v>1</v>
      </c>
      <c r="AR10" s="15"/>
      <c r="BE10" s="167"/>
      <c r="BS10" s="12" t="s">
        <v>6</v>
      </c>
    </row>
    <row r="11" spans="1:74" ht="18.399999999999999" customHeight="1">
      <c r="B11" s="15"/>
      <c r="E11" s="12" t="s">
        <v>20</v>
      </c>
      <c r="AK11" s="21" t="s">
        <v>24</v>
      </c>
      <c r="AN11" s="12" t="s">
        <v>1</v>
      </c>
      <c r="AR11" s="15"/>
      <c r="BE11" s="167"/>
      <c r="BS11" s="12" t="s">
        <v>6</v>
      </c>
    </row>
    <row r="12" spans="1:74" ht="6.95" customHeight="1">
      <c r="B12" s="15"/>
      <c r="AR12" s="15"/>
      <c r="BE12" s="167"/>
      <c r="BS12" s="12" t="s">
        <v>6</v>
      </c>
    </row>
    <row r="13" spans="1:74" ht="12" customHeight="1">
      <c r="B13" s="15"/>
      <c r="D13" s="21" t="s">
        <v>25</v>
      </c>
      <c r="AK13" s="21" t="s">
        <v>23</v>
      </c>
      <c r="AN13" s="23" t="s">
        <v>26</v>
      </c>
      <c r="AR13" s="15"/>
      <c r="BE13" s="167"/>
      <c r="BS13" s="12" t="s">
        <v>6</v>
      </c>
    </row>
    <row r="14" spans="1:74" ht="11.25">
      <c r="B14" s="15"/>
      <c r="E14" s="187" t="s">
        <v>26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1" t="s">
        <v>24</v>
      </c>
      <c r="AN14" s="23" t="s">
        <v>26</v>
      </c>
      <c r="AR14" s="15"/>
      <c r="BE14" s="167"/>
      <c r="BS14" s="12" t="s">
        <v>6</v>
      </c>
    </row>
    <row r="15" spans="1:74" ht="6.95" customHeight="1">
      <c r="B15" s="15"/>
      <c r="AR15" s="15"/>
      <c r="BE15" s="167"/>
      <c r="BS15" s="12" t="s">
        <v>3</v>
      </c>
    </row>
    <row r="16" spans="1:74" ht="12" customHeight="1">
      <c r="B16" s="15"/>
      <c r="D16" s="21" t="s">
        <v>27</v>
      </c>
      <c r="AK16" s="21" t="s">
        <v>23</v>
      </c>
      <c r="AN16" s="12" t="s">
        <v>1</v>
      </c>
      <c r="AR16" s="15"/>
      <c r="BE16" s="167"/>
      <c r="BS16" s="12" t="s">
        <v>3</v>
      </c>
    </row>
    <row r="17" spans="2:71" ht="18.399999999999999" customHeight="1">
      <c r="B17" s="15"/>
      <c r="E17" s="12" t="s">
        <v>20</v>
      </c>
      <c r="AK17" s="21" t="s">
        <v>24</v>
      </c>
      <c r="AN17" s="12" t="s">
        <v>1</v>
      </c>
      <c r="AR17" s="15"/>
      <c r="BE17" s="167"/>
      <c r="BS17" s="12" t="s">
        <v>28</v>
      </c>
    </row>
    <row r="18" spans="2:71" ht="6.95" customHeight="1">
      <c r="B18" s="15"/>
      <c r="AR18" s="15"/>
      <c r="BE18" s="167"/>
      <c r="BS18" s="12" t="s">
        <v>6</v>
      </c>
    </row>
    <row r="19" spans="2:71" ht="12" customHeight="1">
      <c r="B19" s="15"/>
      <c r="D19" s="21" t="s">
        <v>29</v>
      </c>
      <c r="AK19" s="21" t="s">
        <v>23</v>
      </c>
      <c r="AN19" s="12" t="s">
        <v>1</v>
      </c>
      <c r="AR19" s="15"/>
      <c r="BE19" s="167"/>
      <c r="BS19" s="12" t="s">
        <v>6</v>
      </c>
    </row>
    <row r="20" spans="2:71" ht="18.399999999999999" customHeight="1">
      <c r="B20" s="15"/>
      <c r="E20" s="12" t="s">
        <v>20</v>
      </c>
      <c r="AK20" s="21" t="s">
        <v>24</v>
      </c>
      <c r="AN20" s="12" t="s">
        <v>1</v>
      </c>
      <c r="AR20" s="15"/>
      <c r="BE20" s="167"/>
      <c r="BS20" s="12" t="s">
        <v>28</v>
      </c>
    </row>
    <row r="21" spans="2:71" ht="6.95" customHeight="1">
      <c r="B21" s="15"/>
      <c r="AR21" s="15"/>
      <c r="BE21" s="167"/>
    </row>
    <row r="22" spans="2:71" ht="12" customHeight="1">
      <c r="B22" s="15"/>
      <c r="D22" s="21" t="s">
        <v>30</v>
      </c>
      <c r="AR22" s="15"/>
      <c r="BE22" s="167"/>
    </row>
    <row r="23" spans="2:71" ht="16.5" customHeight="1">
      <c r="B23" s="15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5"/>
      <c r="BE23" s="167"/>
    </row>
    <row r="24" spans="2:71" ht="6.95" customHeight="1">
      <c r="B24" s="15"/>
      <c r="AR24" s="15"/>
      <c r="BE24" s="167"/>
    </row>
    <row r="25" spans="2:71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67"/>
    </row>
    <row r="26" spans="2:71" s="1" customFormat="1" ht="25.9" customHeight="1">
      <c r="B26" s="26"/>
      <c r="D26" s="27" t="s">
        <v>31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8">
        <f>ROUND(AG54,2)</f>
        <v>0</v>
      </c>
      <c r="AL26" s="169"/>
      <c r="AM26" s="169"/>
      <c r="AN26" s="169"/>
      <c r="AO26" s="169"/>
      <c r="AR26" s="26"/>
      <c r="BE26" s="167"/>
    </row>
    <row r="27" spans="2:71" s="1" customFormat="1" ht="6.95" customHeight="1">
      <c r="B27" s="26"/>
      <c r="AR27" s="26"/>
      <c r="BE27" s="167"/>
    </row>
    <row r="28" spans="2:71" s="1" customFormat="1" ht="11.25">
      <c r="B28" s="26"/>
      <c r="L28" s="190" t="s">
        <v>32</v>
      </c>
      <c r="M28" s="190"/>
      <c r="N28" s="190"/>
      <c r="O28" s="190"/>
      <c r="P28" s="190"/>
      <c r="W28" s="190" t="s">
        <v>33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34</v>
      </c>
      <c r="AL28" s="190"/>
      <c r="AM28" s="190"/>
      <c r="AN28" s="190"/>
      <c r="AO28" s="190"/>
      <c r="AR28" s="26"/>
      <c r="BE28" s="167"/>
    </row>
    <row r="29" spans="2:71" s="2" customFormat="1" ht="14.45" customHeight="1">
      <c r="B29" s="30"/>
      <c r="D29" s="21" t="s">
        <v>35</v>
      </c>
      <c r="F29" s="21" t="s">
        <v>36</v>
      </c>
      <c r="L29" s="191">
        <v>0.2</v>
      </c>
      <c r="M29" s="165"/>
      <c r="N29" s="165"/>
      <c r="O29" s="165"/>
      <c r="P29" s="165"/>
      <c r="W29" s="164">
        <f>ROUND(AZ54, 2)</f>
        <v>0</v>
      </c>
      <c r="X29" s="165"/>
      <c r="Y29" s="165"/>
      <c r="Z29" s="165"/>
      <c r="AA29" s="165"/>
      <c r="AB29" s="165"/>
      <c r="AC29" s="165"/>
      <c r="AD29" s="165"/>
      <c r="AE29" s="165"/>
      <c r="AK29" s="164">
        <f>ROUND(AV54, 2)</f>
        <v>0</v>
      </c>
      <c r="AL29" s="165"/>
      <c r="AM29" s="165"/>
      <c r="AN29" s="165"/>
      <c r="AO29" s="165"/>
      <c r="AR29" s="30"/>
      <c r="BE29" s="167"/>
    </row>
    <row r="30" spans="2:71" s="2" customFormat="1" ht="14.45" customHeight="1">
      <c r="B30" s="30"/>
      <c r="F30" s="21" t="s">
        <v>37</v>
      </c>
      <c r="L30" s="191">
        <v>0.2</v>
      </c>
      <c r="M30" s="165"/>
      <c r="N30" s="165"/>
      <c r="O30" s="165"/>
      <c r="P30" s="165"/>
      <c r="W30" s="164">
        <f>ROUND(BA54, 2)</f>
        <v>0</v>
      </c>
      <c r="X30" s="165"/>
      <c r="Y30" s="165"/>
      <c r="Z30" s="165"/>
      <c r="AA30" s="165"/>
      <c r="AB30" s="165"/>
      <c r="AC30" s="165"/>
      <c r="AD30" s="165"/>
      <c r="AE30" s="165"/>
      <c r="AK30" s="164">
        <f>ROUND(AW54, 2)</f>
        <v>0</v>
      </c>
      <c r="AL30" s="165"/>
      <c r="AM30" s="165"/>
      <c r="AN30" s="165"/>
      <c r="AO30" s="165"/>
      <c r="AR30" s="30"/>
      <c r="BE30" s="167"/>
    </row>
    <row r="31" spans="2:71" s="2" customFormat="1" ht="14.45" hidden="1" customHeight="1">
      <c r="B31" s="30"/>
      <c r="F31" s="21" t="s">
        <v>38</v>
      </c>
      <c r="L31" s="191">
        <v>0.2</v>
      </c>
      <c r="M31" s="165"/>
      <c r="N31" s="165"/>
      <c r="O31" s="165"/>
      <c r="P31" s="165"/>
      <c r="W31" s="164">
        <f>ROUND(BB54, 2)</f>
        <v>0</v>
      </c>
      <c r="X31" s="165"/>
      <c r="Y31" s="165"/>
      <c r="Z31" s="165"/>
      <c r="AA31" s="165"/>
      <c r="AB31" s="165"/>
      <c r="AC31" s="165"/>
      <c r="AD31" s="165"/>
      <c r="AE31" s="165"/>
      <c r="AK31" s="164">
        <v>0</v>
      </c>
      <c r="AL31" s="165"/>
      <c r="AM31" s="165"/>
      <c r="AN31" s="165"/>
      <c r="AO31" s="165"/>
      <c r="AR31" s="30"/>
      <c r="BE31" s="167"/>
    </row>
    <row r="32" spans="2:71" s="2" customFormat="1" ht="14.45" hidden="1" customHeight="1">
      <c r="B32" s="30"/>
      <c r="F32" s="21" t="s">
        <v>39</v>
      </c>
      <c r="L32" s="191">
        <v>0.2</v>
      </c>
      <c r="M32" s="165"/>
      <c r="N32" s="165"/>
      <c r="O32" s="165"/>
      <c r="P32" s="165"/>
      <c r="W32" s="164">
        <f>ROUND(BC54, 2)</f>
        <v>0</v>
      </c>
      <c r="X32" s="165"/>
      <c r="Y32" s="165"/>
      <c r="Z32" s="165"/>
      <c r="AA32" s="165"/>
      <c r="AB32" s="165"/>
      <c r="AC32" s="165"/>
      <c r="AD32" s="165"/>
      <c r="AE32" s="165"/>
      <c r="AK32" s="164">
        <v>0</v>
      </c>
      <c r="AL32" s="165"/>
      <c r="AM32" s="165"/>
      <c r="AN32" s="165"/>
      <c r="AO32" s="165"/>
      <c r="AR32" s="30"/>
      <c r="BE32" s="167"/>
    </row>
    <row r="33" spans="2:57" s="2" customFormat="1" ht="14.45" hidden="1" customHeight="1">
      <c r="B33" s="30"/>
      <c r="F33" s="21" t="s">
        <v>40</v>
      </c>
      <c r="L33" s="191">
        <v>0</v>
      </c>
      <c r="M33" s="165"/>
      <c r="N33" s="165"/>
      <c r="O33" s="165"/>
      <c r="P33" s="165"/>
      <c r="W33" s="164">
        <f>ROUND(BD54, 2)</f>
        <v>0</v>
      </c>
      <c r="X33" s="165"/>
      <c r="Y33" s="165"/>
      <c r="Z33" s="165"/>
      <c r="AA33" s="165"/>
      <c r="AB33" s="165"/>
      <c r="AC33" s="165"/>
      <c r="AD33" s="165"/>
      <c r="AE33" s="165"/>
      <c r="AK33" s="164">
        <v>0</v>
      </c>
      <c r="AL33" s="165"/>
      <c r="AM33" s="165"/>
      <c r="AN33" s="165"/>
      <c r="AO33" s="165"/>
      <c r="AR33" s="30"/>
      <c r="BE33" s="167"/>
    </row>
    <row r="34" spans="2:57" s="1" customFormat="1" ht="6.95" customHeight="1">
      <c r="B34" s="26"/>
      <c r="AR34" s="26"/>
      <c r="BE34" s="167"/>
    </row>
    <row r="35" spans="2:57" s="1" customFormat="1" ht="25.9" customHeight="1">
      <c r="B35" s="26"/>
      <c r="C35" s="31"/>
      <c r="D35" s="32" t="s">
        <v>41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42</v>
      </c>
      <c r="U35" s="33"/>
      <c r="V35" s="33"/>
      <c r="W35" s="33"/>
      <c r="X35" s="170" t="s">
        <v>43</v>
      </c>
      <c r="Y35" s="171"/>
      <c r="Z35" s="171"/>
      <c r="AA35" s="171"/>
      <c r="AB35" s="171"/>
      <c r="AC35" s="33"/>
      <c r="AD35" s="33"/>
      <c r="AE35" s="33"/>
      <c r="AF35" s="33"/>
      <c r="AG35" s="33"/>
      <c r="AH35" s="33"/>
      <c r="AI35" s="33"/>
      <c r="AJ35" s="33"/>
      <c r="AK35" s="172">
        <f>SUM(AK26:AK33)</f>
        <v>0</v>
      </c>
      <c r="AL35" s="171"/>
      <c r="AM35" s="171"/>
      <c r="AN35" s="171"/>
      <c r="AO35" s="173"/>
      <c r="AP35" s="31"/>
      <c r="AQ35" s="31"/>
      <c r="AR35" s="26"/>
    </row>
    <row r="36" spans="2:57" s="1" customFormat="1" ht="6.95" customHeight="1">
      <c r="B36" s="26"/>
      <c r="AR36" s="26"/>
    </row>
    <row r="37" spans="2:57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57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57" s="1" customFormat="1" ht="24.95" customHeight="1">
      <c r="B42" s="26"/>
      <c r="C42" s="16" t="s">
        <v>44</v>
      </c>
      <c r="AR42" s="26"/>
    </row>
    <row r="43" spans="2:57" s="1" customFormat="1" ht="6.95" customHeight="1">
      <c r="B43" s="26"/>
      <c r="AR43" s="26"/>
    </row>
    <row r="44" spans="2:57" s="1" customFormat="1" ht="12" customHeight="1">
      <c r="B44" s="26"/>
      <c r="C44" s="21" t="s">
        <v>12</v>
      </c>
      <c r="L44" s="1" t="str">
        <f>K5</f>
        <v>M414</v>
      </c>
      <c r="AR44" s="26"/>
    </row>
    <row r="45" spans="2:57" s="3" customFormat="1" ht="36.950000000000003" customHeight="1">
      <c r="B45" s="39"/>
      <c r="C45" s="40" t="s">
        <v>15</v>
      </c>
      <c r="L45" s="182" t="str">
        <f>K6</f>
        <v>MŠ Tovarne</v>
      </c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R45" s="39"/>
    </row>
    <row r="46" spans="2:57" s="1" customFormat="1" ht="6.95" customHeight="1">
      <c r="B46" s="26"/>
      <c r="AR46" s="26"/>
    </row>
    <row r="47" spans="2:57" s="1" customFormat="1" ht="12" customHeight="1">
      <c r="B47" s="26"/>
      <c r="C47" s="21" t="s">
        <v>19</v>
      </c>
      <c r="L47" s="41" t="str">
        <f>IF(K8="","",K8)</f>
        <v xml:space="preserve"> </v>
      </c>
      <c r="AI47" s="21" t="s">
        <v>21</v>
      </c>
      <c r="AM47" s="184">
        <f>IF(AN8= "","",AN8)</f>
        <v>44041</v>
      </c>
      <c r="AN47" s="184"/>
      <c r="AR47" s="26"/>
    </row>
    <row r="48" spans="2:57" s="1" customFormat="1" ht="6.95" customHeight="1">
      <c r="B48" s="26"/>
      <c r="AR48" s="26"/>
    </row>
    <row r="49" spans="1:91" s="1" customFormat="1" ht="13.7" customHeight="1">
      <c r="B49" s="26"/>
      <c r="C49" s="21" t="s">
        <v>22</v>
      </c>
      <c r="L49" s="1" t="str">
        <f>IF(E11= "","",E11)</f>
        <v xml:space="preserve"> </v>
      </c>
      <c r="AI49" s="21" t="s">
        <v>27</v>
      </c>
      <c r="AM49" s="180" t="str">
        <f>IF(E17="","",E17)</f>
        <v xml:space="preserve"> </v>
      </c>
      <c r="AN49" s="181"/>
      <c r="AO49" s="181"/>
      <c r="AP49" s="181"/>
      <c r="AR49" s="26"/>
      <c r="AS49" s="176" t="s">
        <v>45</v>
      </c>
      <c r="AT49" s="177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1:91" s="1" customFormat="1" ht="13.7" customHeight="1">
      <c r="B50" s="26"/>
      <c r="C50" s="21" t="s">
        <v>25</v>
      </c>
      <c r="L50" s="1" t="str">
        <f>IF(E14= "Vyplň údaj","",E14)</f>
        <v/>
      </c>
      <c r="AI50" s="21" t="s">
        <v>29</v>
      </c>
      <c r="AM50" s="180" t="str">
        <f>IF(E20="","",E20)</f>
        <v xml:space="preserve"> </v>
      </c>
      <c r="AN50" s="181"/>
      <c r="AO50" s="181"/>
      <c r="AP50" s="181"/>
      <c r="AR50" s="26"/>
      <c r="AS50" s="178"/>
      <c r="AT50" s="179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91" s="1" customFormat="1" ht="10.9" customHeight="1">
      <c r="B51" s="26"/>
      <c r="AR51" s="26"/>
      <c r="AS51" s="178"/>
      <c r="AT51" s="179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91" s="1" customFormat="1" ht="29.25" customHeight="1">
      <c r="B52" s="26"/>
      <c r="C52" s="200" t="s">
        <v>46</v>
      </c>
      <c r="D52" s="193"/>
      <c r="E52" s="193"/>
      <c r="F52" s="193"/>
      <c r="G52" s="193"/>
      <c r="H52" s="47"/>
      <c r="I52" s="192" t="s">
        <v>47</v>
      </c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5" t="s">
        <v>48</v>
      </c>
      <c r="AH52" s="193"/>
      <c r="AI52" s="193"/>
      <c r="AJ52" s="193"/>
      <c r="AK52" s="193"/>
      <c r="AL52" s="193"/>
      <c r="AM52" s="193"/>
      <c r="AN52" s="192" t="s">
        <v>49</v>
      </c>
      <c r="AO52" s="193"/>
      <c r="AP52" s="194"/>
      <c r="AQ52" s="48" t="s">
        <v>50</v>
      </c>
      <c r="AR52" s="26"/>
      <c r="AS52" s="49" t="s">
        <v>51</v>
      </c>
      <c r="AT52" s="50" t="s">
        <v>52</v>
      </c>
      <c r="AU52" s="50" t="s">
        <v>53</v>
      </c>
      <c r="AV52" s="50" t="s">
        <v>54</v>
      </c>
      <c r="AW52" s="50" t="s">
        <v>55</v>
      </c>
      <c r="AX52" s="50" t="s">
        <v>56</v>
      </c>
      <c r="AY52" s="50" t="s">
        <v>57</v>
      </c>
      <c r="AZ52" s="50" t="s">
        <v>58</v>
      </c>
      <c r="BA52" s="50" t="s">
        <v>59</v>
      </c>
      <c r="BB52" s="50" t="s">
        <v>60</v>
      </c>
      <c r="BC52" s="50" t="s">
        <v>61</v>
      </c>
      <c r="BD52" s="51" t="s">
        <v>62</v>
      </c>
    </row>
    <row r="53" spans="1:91" s="1" customFormat="1" ht="10.9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1:91" s="4" customFormat="1" ht="32.450000000000003" customHeight="1">
      <c r="B54" s="53"/>
      <c r="C54" s="54" t="s">
        <v>63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98">
        <f>ROUND(SUM(AG55:AG60),2)</f>
        <v>0</v>
      </c>
      <c r="AH54" s="198"/>
      <c r="AI54" s="198"/>
      <c r="AJ54" s="198"/>
      <c r="AK54" s="198"/>
      <c r="AL54" s="198"/>
      <c r="AM54" s="198"/>
      <c r="AN54" s="199">
        <f t="shared" ref="AN54:AN60" si="0">SUM(AG54,AT54)</f>
        <v>0</v>
      </c>
      <c r="AO54" s="199"/>
      <c r="AP54" s="199"/>
      <c r="AQ54" s="57" t="s">
        <v>1</v>
      </c>
      <c r="AR54" s="53"/>
      <c r="AS54" s="58">
        <f>ROUND(SUM(AS55:AS60),2)</f>
        <v>0</v>
      </c>
      <c r="AT54" s="59">
        <f t="shared" ref="AT54:AT60" si="1">ROUND(SUM(AV54:AW54),2)</f>
        <v>0</v>
      </c>
      <c r="AU54" s="60">
        <f>ROUND(SUM(AU55:AU60),5)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ROUND(SUM(AZ55:AZ60),2)</f>
        <v>0</v>
      </c>
      <c r="BA54" s="59">
        <f>ROUND(SUM(BA55:BA60),2)</f>
        <v>0</v>
      </c>
      <c r="BB54" s="59">
        <f>ROUND(SUM(BB55:BB60),2)</f>
        <v>0</v>
      </c>
      <c r="BC54" s="59">
        <f>ROUND(SUM(BC55:BC60),2)</f>
        <v>0</v>
      </c>
      <c r="BD54" s="61">
        <f>ROUND(SUM(BD55:BD60),2)</f>
        <v>0</v>
      </c>
      <c r="BS54" s="62" t="s">
        <v>64</v>
      </c>
      <c r="BT54" s="62" t="s">
        <v>65</v>
      </c>
      <c r="BU54" s="63" t="s">
        <v>66</v>
      </c>
      <c r="BV54" s="62" t="s">
        <v>67</v>
      </c>
      <c r="BW54" s="62" t="s">
        <v>4</v>
      </c>
      <c r="BX54" s="62" t="s">
        <v>68</v>
      </c>
      <c r="CL54" s="62" t="s">
        <v>1</v>
      </c>
    </row>
    <row r="55" spans="1:91" s="5" customFormat="1" ht="16.5" customHeight="1">
      <c r="A55" s="64" t="s">
        <v>69</v>
      </c>
      <c r="B55" s="65"/>
      <c r="C55" s="66"/>
      <c r="D55" s="201" t="s">
        <v>70</v>
      </c>
      <c r="E55" s="201"/>
      <c r="F55" s="201"/>
      <c r="G55" s="201"/>
      <c r="H55" s="201"/>
      <c r="I55" s="67"/>
      <c r="J55" s="201" t="s">
        <v>16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196">
        <f>'01 - MŠ Tovarne'!J30</f>
        <v>0</v>
      </c>
      <c r="AH55" s="197"/>
      <c r="AI55" s="197"/>
      <c r="AJ55" s="197"/>
      <c r="AK55" s="197"/>
      <c r="AL55" s="197"/>
      <c r="AM55" s="197"/>
      <c r="AN55" s="196">
        <f t="shared" si="0"/>
        <v>0</v>
      </c>
      <c r="AO55" s="197"/>
      <c r="AP55" s="197"/>
      <c r="AQ55" s="68" t="s">
        <v>71</v>
      </c>
      <c r="AR55" s="65"/>
      <c r="AS55" s="69">
        <v>0</v>
      </c>
      <c r="AT55" s="70">
        <f t="shared" si="1"/>
        <v>0</v>
      </c>
      <c r="AU55" s="71">
        <f>'01 - MŠ Tovarne'!P101</f>
        <v>0</v>
      </c>
      <c r="AV55" s="70">
        <f>'01 - MŠ Tovarne'!J33</f>
        <v>0</v>
      </c>
      <c r="AW55" s="70">
        <f>'01 - MŠ Tovarne'!J34</f>
        <v>0</v>
      </c>
      <c r="AX55" s="70">
        <f>'01 - MŠ Tovarne'!J35</f>
        <v>0</v>
      </c>
      <c r="AY55" s="70">
        <f>'01 - MŠ Tovarne'!J36</f>
        <v>0</v>
      </c>
      <c r="AZ55" s="70">
        <f>'01 - MŠ Tovarne'!F33</f>
        <v>0</v>
      </c>
      <c r="BA55" s="70">
        <f>'01 - MŠ Tovarne'!F34</f>
        <v>0</v>
      </c>
      <c r="BB55" s="70">
        <f>'01 - MŠ Tovarne'!F35</f>
        <v>0</v>
      </c>
      <c r="BC55" s="70">
        <f>'01 - MŠ Tovarne'!F36</f>
        <v>0</v>
      </c>
      <c r="BD55" s="72">
        <f>'01 - MŠ Tovarne'!F37</f>
        <v>0</v>
      </c>
      <c r="BT55" s="73" t="s">
        <v>72</v>
      </c>
      <c r="BV55" s="73" t="s">
        <v>67</v>
      </c>
      <c r="BW55" s="73" t="s">
        <v>73</v>
      </c>
      <c r="BX55" s="73" t="s">
        <v>4</v>
      </c>
      <c r="CL55" s="73" t="s">
        <v>1</v>
      </c>
      <c r="CM55" s="73" t="s">
        <v>65</v>
      </c>
    </row>
    <row r="56" spans="1:91" s="5" customFormat="1" ht="16.5" customHeight="1">
      <c r="A56" s="64" t="s">
        <v>69</v>
      </c>
      <c r="B56" s="65"/>
      <c r="C56" s="66"/>
      <c r="D56" s="201" t="s">
        <v>74</v>
      </c>
      <c r="E56" s="201"/>
      <c r="F56" s="201"/>
      <c r="G56" s="201"/>
      <c r="H56" s="201"/>
      <c r="I56" s="67"/>
      <c r="J56" s="201" t="s">
        <v>75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196">
        <f>'02 - Elektroinštalácia a ...'!J30</f>
        <v>0</v>
      </c>
      <c r="AH56" s="197"/>
      <c r="AI56" s="197"/>
      <c r="AJ56" s="197"/>
      <c r="AK56" s="197"/>
      <c r="AL56" s="197"/>
      <c r="AM56" s="197"/>
      <c r="AN56" s="196">
        <f t="shared" si="0"/>
        <v>0</v>
      </c>
      <c r="AO56" s="197"/>
      <c r="AP56" s="197"/>
      <c r="AQ56" s="68" t="s">
        <v>71</v>
      </c>
      <c r="AR56" s="65"/>
      <c r="AS56" s="69">
        <v>0</v>
      </c>
      <c r="AT56" s="70">
        <f t="shared" si="1"/>
        <v>0</v>
      </c>
      <c r="AU56" s="71">
        <f>'02 - Elektroinštalácia a ...'!P90</f>
        <v>0</v>
      </c>
      <c r="AV56" s="70">
        <f>'02 - Elektroinštalácia a ...'!J33</f>
        <v>0</v>
      </c>
      <c r="AW56" s="70">
        <f>'02 - Elektroinštalácia a ...'!J34</f>
        <v>0</v>
      </c>
      <c r="AX56" s="70">
        <f>'02 - Elektroinštalácia a ...'!J35</f>
        <v>0</v>
      </c>
      <c r="AY56" s="70">
        <f>'02 - Elektroinštalácia a ...'!J36</f>
        <v>0</v>
      </c>
      <c r="AZ56" s="70">
        <f>'02 - Elektroinštalácia a ...'!F33</f>
        <v>0</v>
      </c>
      <c r="BA56" s="70">
        <f>'02 - Elektroinštalácia a ...'!F34</f>
        <v>0</v>
      </c>
      <c r="BB56" s="70">
        <f>'02 - Elektroinštalácia a ...'!F35</f>
        <v>0</v>
      </c>
      <c r="BC56" s="70">
        <f>'02 - Elektroinštalácia a ...'!F36</f>
        <v>0</v>
      </c>
      <c r="BD56" s="72">
        <f>'02 - Elektroinštalácia a ...'!F37</f>
        <v>0</v>
      </c>
      <c r="BT56" s="73" t="s">
        <v>72</v>
      </c>
      <c r="BV56" s="73" t="s">
        <v>67</v>
      </c>
      <c r="BW56" s="73" t="s">
        <v>76</v>
      </c>
      <c r="BX56" s="73" t="s">
        <v>4</v>
      </c>
      <c r="CL56" s="73" t="s">
        <v>1</v>
      </c>
      <c r="CM56" s="73" t="s">
        <v>65</v>
      </c>
    </row>
    <row r="57" spans="1:91" s="5" customFormat="1" ht="16.5" customHeight="1">
      <c r="A57" s="64" t="s">
        <v>69</v>
      </c>
      <c r="B57" s="65"/>
      <c r="C57" s="66"/>
      <c r="D57" s="201" t="s">
        <v>77</v>
      </c>
      <c r="E57" s="201"/>
      <c r="F57" s="201"/>
      <c r="G57" s="201"/>
      <c r="H57" s="201"/>
      <c r="I57" s="67"/>
      <c r="J57" s="201" t="s">
        <v>78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196">
        <f>'03 - UK'!J30</f>
        <v>0</v>
      </c>
      <c r="AH57" s="197"/>
      <c r="AI57" s="197"/>
      <c r="AJ57" s="197"/>
      <c r="AK57" s="197"/>
      <c r="AL57" s="197"/>
      <c r="AM57" s="197"/>
      <c r="AN57" s="196">
        <f t="shared" si="0"/>
        <v>0</v>
      </c>
      <c r="AO57" s="197"/>
      <c r="AP57" s="197"/>
      <c r="AQ57" s="68" t="s">
        <v>71</v>
      </c>
      <c r="AR57" s="65"/>
      <c r="AS57" s="69">
        <v>0</v>
      </c>
      <c r="AT57" s="70">
        <f t="shared" si="1"/>
        <v>0</v>
      </c>
      <c r="AU57" s="71">
        <f>'03 - UK'!P89</f>
        <v>0</v>
      </c>
      <c r="AV57" s="70">
        <f>'03 - UK'!J33</f>
        <v>0</v>
      </c>
      <c r="AW57" s="70">
        <f>'03 - UK'!J34</f>
        <v>0</v>
      </c>
      <c r="AX57" s="70">
        <f>'03 - UK'!J35</f>
        <v>0</v>
      </c>
      <c r="AY57" s="70">
        <f>'03 - UK'!J36</f>
        <v>0</v>
      </c>
      <c r="AZ57" s="70">
        <f>'03 - UK'!F33</f>
        <v>0</v>
      </c>
      <c r="BA57" s="70">
        <f>'03 - UK'!F34</f>
        <v>0</v>
      </c>
      <c r="BB57" s="70">
        <f>'03 - UK'!F35</f>
        <v>0</v>
      </c>
      <c r="BC57" s="70">
        <f>'03 - UK'!F36</f>
        <v>0</v>
      </c>
      <c r="BD57" s="72">
        <f>'03 - UK'!F37</f>
        <v>0</v>
      </c>
      <c r="BT57" s="73" t="s">
        <v>72</v>
      </c>
      <c r="BV57" s="73" t="s">
        <v>67</v>
      </c>
      <c r="BW57" s="73" t="s">
        <v>79</v>
      </c>
      <c r="BX57" s="73" t="s">
        <v>4</v>
      </c>
      <c r="CL57" s="73" t="s">
        <v>1</v>
      </c>
      <c r="CM57" s="73" t="s">
        <v>65</v>
      </c>
    </row>
    <row r="58" spans="1:91" s="5" customFormat="1" ht="16.5" customHeight="1">
      <c r="A58" s="64" t="s">
        <v>69</v>
      </c>
      <c r="B58" s="65"/>
      <c r="C58" s="66"/>
      <c r="D58" s="201" t="s">
        <v>80</v>
      </c>
      <c r="E58" s="201"/>
      <c r="F58" s="201"/>
      <c r="G58" s="201"/>
      <c r="H58" s="201"/>
      <c r="I58" s="67"/>
      <c r="J58" s="201" t="s">
        <v>81</v>
      </c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196">
        <f>'04 - Kotolňa'!J30</f>
        <v>0</v>
      </c>
      <c r="AH58" s="197"/>
      <c r="AI58" s="197"/>
      <c r="AJ58" s="197"/>
      <c r="AK58" s="197"/>
      <c r="AL58" s="197"/>
      <c r="AM58" s="197"/>
      <c r="AN58" s="196">
        <f t="shared" si="0"/>
        <v>0</v>
      </c>
      <c r="AO58" s="197"/>
      <c r="AP58" s="197"/>
      <c r="AQ58" s="68" t="s">
        <v>71</v>
      </c>
      <c r="AR58" s="65"/>
      <c r="AS58" s="69">
        <v>0</v>
      </c>
      <c r="AT58" s="70">
        <f t="shared" si="1"/>
        <v>0</v>
      </c>
      <c r="AU58" s="71">
        <f>'04 - Kotolňa'!P89</f>
        <v>0</v>
      </c>
      <c r="AV58" s="70">
        <f>'04 - Kotolňa'!J33</f>
        <v>0</v>
      </c>
      <c r="AW58" s="70">
        <f>'04 - Kotolňa'!J34</f>
        <v>0</v>
      </c>
      <c r="AX58" s="70">
        <f>'04 - Kotolňa'!J35</f>
        <v>0</v>
      </c>
      <c r="AY58" s="70">
        <f>'04 - Kotolňa'!J36</f>
        <v>0</v>
      </c>
      <c r="AZ58" s="70">
        <f>'04 - Kotolňa'!F33</f>
        <v>0</v>
      </c>
      <c r="BA58" s="70">
        <f>'04 - Kotolňa'!F34</f>
        <v>0</v>
      </c>
      <c r="BB58" s="70">
        <f>'04 - Kotolňa'!F35</f>
        <v>0</v>
      </c>
      <c r="BC58" s="70">
        <f>'04 - Kotolňa'!F36</f>
        <v>0</v>
      </c>
      <c r="BD58" s="72">
        <f>'04 - Kotolňa'!F37</f>
        <v>0</v>
      </c>
      <c r="BT58" s="73" t="s">
        <v>72</v>
      </c>
      <c r="BV58" s="73" t="s">
        <v>67</v>
      </c>
      <c r="BW58" s="73" t="s">
        <v>82</v>
      </c>
      <c r="BX58" s="73" t="s">
        <v>4</v>
      </c>
      <c r="CL58" s="73" t="s">
        <v>1</v>
      </c>
      <c r="CM58" s="73" t="s">
        <v>65</v>
      </c>
    </row>
    <row r="59" spans="1:91" s="5" customFormat="1" ht="16.5" customHeight="1">
      <c r="A59" s="64" t="s">
        <v>69</v>
      </c>
      <c r="B59" s="65"/>
      <c r="C59" s="66"/>
      <c r="D59" s="201" t="s">
        <v>83</v>
      </c>
      <c r="E59" s="201"/>
      <c r="F59" s="201"/>
      <c r="G59" s="201"/>
      <c r="H59" s="201"/>
      <c r="I59" s="67"/>
      <c r="J59" s="201" t="s">
        <v>84</v>
      </c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196">
        <f>'05 - Vzduchotechnika'!J30</f>
        <v>0</v>
      </c>
      <c r="AH59" s="197"/>
      <c r="AI59" s="197"/>
      <c r="AJ59" s="197"/>
      <c r="AK59" s="197"/>
      <c r="AL59" s="197"/>
      <c r="AM59" s="197"/>
      <c r="AN59" s="196">
        <f t="shared" si="0"/>
        <v>0</v>
      </c>
      <c r="AO59" s="197"/>
      <c r="AP59" s="197"/>
      <c r="AQ59" s="68" t="s">
        <v>71</v>
      </c>
      <c r="AR59" s="65"/>
      <c r="AS59" s="69">
        <v>0</v>
      </c>
      <c r="AT59" s="70">
        <f t="shared" si="1"/>
        <v>0</v>
      </c>
      <c r="AU59" s="71">
        <f>'05 - Vzduchotechnika'!P84</f>
        <v>0</v>
      </c>
      <c r="AV59" s="70">
        <f>'05 - Vzduchotechnika'!J33</f>
        <v>0</v>
      </c>
      <c r="AW59" s="70">
        <f>'05 - Vzduchotechnika'!J34</f>
        <v>0</v>
      </c>
      <c r="AX59" s="70">
        <f>'05 - Vzduchotechnika'!J35</f>
        <v>0</v>
      </c>
      <c r="AY59" s="70">
        <f>'05 - Vzduchotechnika'!J36</f>
        <v>0</v>
      </c>
      <c r="AZ59" s="70">
        <f>'05 - Vzduchotechnika'!F33</f>
        <v>0</v>
      </c>
      <c r="BA59" s="70">
        <f>'05 - Vzduchotechnika'!F34</f>
        <v>0</v>
      </c>
      <c r="BB59" s="70">
        <f>'05 - Vzduchotechnika'!F35</f>
        <v>0</v>
      </c>
      <c r="BC59" s="70">
        <f>'05 - Vzduchotechnika'!F36</f>
        <v>0</v>
      </c>
      <c r="BD59" s="72">
        <f>'05 - Vzduchotechnika'!F37</f>
        <v>0</v>
      </c>
      <c r="BT59" s="73" t="s">
        <v>72</v>
      </c>
      <c r="BV59" s="73" t="s">
        <v>67</v>
      </c>
      <c r="BW59" s="73" t="s">
        <v>85</v>
      </c>
      <c r="BX59" s="73" t="s">
        <v>4</v>
      </c>
      <c r="CL59" s="73" t="s">
        <v>1</v>
      </c>
      <c r="CM59" s="73" t="s">
        <v>65</v>
      </c>
    </row>
    <row r="60" spans="1:91" s="5" customFormat="1" ht="16.5" customHeight="1">
      <c r="A60" s="64" t="s">
        <v>69</v>
      </c>
      <c r="B60" s="65"/>
      <c r="C60" s="66"/>
      <c r="D60" s="201" t="s">
        <v>86</v>
      </c>
      <c r="E60" s="201"/>
      <c r="F60" s="201"/>
      <c r="G60" s="201"/>
      <c r="H60" s="201"/>
      <c r="I60" s="67"/>
      <c r="J60" s="201" t="s">
        <v>87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196">
        <f>'06 - Zdravotechnika'!J30</f>
        <v>0</v>
      </c>
      <c r="AH60" s="197"/>
      <c r="AI60" s="197"/>
      <c r="AJ60" s="197"/>
      <c r="AK60" s="197"/>
      <c r="AL60" s="197"/>
      <c r="AM60" s="197"/>
      <c r="AN60" s="196">
        <f t="shared" si="0"/>
        <v>0</v>
      </c>
      <c r="AO60" s="197"/>
      <c r="AP60" s="197"/>
      <c r="AQ60" s="68" t="s">
        <v>71</v>
      </c>
      <c r="AR60" s="65"/>
      <c r="AS60" s="74">
        <v>0</v>
      </c>
      <c r="AT60" s="75">
        <f t="shared" si="1"/>
        <v>0</v>
      </c>
      <c r="AU60" s="76">
        <f>'06 - Zdravotechnika'!P89</f>
        <v>0</v>
      </c>
      <c r="AV60" s="75">
        <f>'06 - Zdravotechnika'!J33</f>
        <v>0</v>
      </c>
      <c r="AW60" s="75">
        <f>'06 - Zdravotechnika'!J34</f>
        <v>0</v>
      </c>
      <c r="AX60" s="75">
        <f>'06 - Zdravotechnika'!J35</f>
        <v>0</v>
      </c>
      <c r="AY60" s="75">
        <f>'06 - Zdravotechnika'!J36</f>
        <v>0</v>
      </c>
      <c r="AZ60" s="75">
        <f>'06 - Zdravotechnika'!F33</f>
        <v>0</v>
      </c>
      <c r="BA60" s="75">
        <f>'06 - Zdravotechnika'!F34</f>
        <v>0</v>
      </c>
      <c r="BB60" s="75">
        <f>'06 - Zdravotechnika'!F35</f>
        <v>0</v>
      </c>
      <c r="BC60" s="75">
        <f>'06 - Zdravotechnika'!F36</f>
        <v>0</v>
      </c>
      <c r="BD60" s="77">
        <f>'06 - Zdravotechnika'!F37</f>
        <v>0</v>
      </c>
      <c r="BT60" s="73" t="s">
        <v>72</v>
      </c>
      <c r="BV60" s="73" t="s">
        <v>67</v>
      </c>
      <c r="BW60" s="73" t="s">
        <v>88</v>
      </c>
      <c r="BX60" s="73" t="s">
        <v>4</v>
      </c>
      <c r="CL60" s="73" t="s">
        <v>1</v>
      </c>
      <c r="CM60" s="73" t="s">
        <v>65</v>
      </c>
    </row>
    <row r="61" spans="1:91" s="1" customFormat="1" ht="30" customHeight="1">
      <c r="B61" s="26"/>
      <c r="AR61" s="26"/>
    </row>
    <row r="62" spans="1:91" s="1" customFormat="1" ht="6.95" customHeight="1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26"/>
    </row>
  </sheetData>
  <mergeCells count="62">
    <mergeCell ref="D59:H59"/>
    <mergeCell ref="J59:AF59"/>
    <mergeCell ref="D60:H60"/>
    <mergeCell ref="J60:AF60"/>
    <mergeCell ref="D56:H56"/>
    <mergeCell ref="J56:AF56"/>
    <mergeCell ref="D57:H57"/>
    <mergeCell ref="J57:AF57"/>
    <mergeCell ref="D58:H58"/>
    <mergeCell ref="J58:AF58"/>
    <mergeCell ref="AG54:AM54"/>
    <mergeCell ref="AN54:AP54"/>
    <mergeCell ref="C52:G52"/>
    <mergeCell ref="I52:AF52"/>
    <mergeCell ref="D55:H55"/>
    <mergeCell ref="J55:AF55"/>
    <mergeCell ref="AN58:AP58"/>
    <mergeCell ref="AG58:AM58"/>
    <mergeCell ref="AN59:AP59"/>
    <mergeCell ref="AG59:AM59"/>
    <mergeCell ref="AN60:AP60"/>
    <mergeCell ref="AG60:AM60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1 - MŠ Tovarne'!C2" display="/"/>
    <hyperlink ref="A56" location="'02 - Elektroinštalácia a ...'!C2" display="/"/>
    <hyperlink ref="A57" location="'03 - UK'!C2" display="/"/>
    <hyperlink ref="A58" location="'04 - Kotolňa'!C2" display="/"/>
    <hyperlink ref="A59" location="'05 - Vzduchotechnika'!C2" display="/"/>
    <hyperlink ref="A60" location="'06 - Zdravotechnika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0"/>
  <sheetViews>
    <sheetView showGridLines="0" topLeftCell="A263" workbookViewId="0">
      <selection activeCell="H275" sqref="H27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73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89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MŠ Tovarne</v>
      </c>
      <c r="F7" s="203"/>
      <c r="G7" s="203"/>
      <c r="H7" s="203"/>
      <c r="L7" s="15"/>
    </row>
    <row r="8" spans="2:46" s="1" customFormat="1" ht="12" customHeight="1">
      <c r="B8" s="26"/>
      <c r="D8" s="21" t="s">
        <v>90</v>
      </c>
      <c r="I8" s="80"/>
      <c r="L8" s="26"/>
    </row>
    <row r="9" spans="2:46" s="1" customFormat="1" ht="36.950000000000003" customHeight="1">
      <c r="B9" s="26"/>
      <c r="E9" s="182" t="s">
        <v>91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>
        <f>'Rekapitulácia stavby'!AN8</f>
        <v>44041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ROUND(J101,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ROUND((SUM(BE101:BE279)),  2)</f>
        <v>0</v>
      </c>
      <c r="I33" s="88">
        <v>0.2</v>
      </c>
      <c r="J33" s="87">
        <f>ROUND(((SUM(BE101:BE279))*I33),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ROUND((SUM(BF101:BF279)),  2)</f>
        <v>0</v>
      </c>
      <c r="I34" s="88">
        <v>0.2</v>
      </c>
      <c r="J34" s="87">
        <f>ROUND(((SUM(BF101:BF279))*I34),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ROUND((SUM(BG101:BG279)),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ROUND((SUM(BH101:BH279)),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ROUND((SUM(BI101:BI279)),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92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MŠ Tovarne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90</v>
      </c>
      <c r="I49" s="80"/>
      <c r="L49" s="26"/>
    </row>
    <row r="50" spans="2:47" s="1" customFormat="1" ht="16.5" customHeight="1">
      <c r="B50" s="26"/>
      <c r="E50" s="182" t="str">
        <f>E9</f>
        <v>01 - MŠ Tovarne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>
        <f>IF(J12="","",J12)</f>
        <v>44041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93</v>
      </c>
      <c r="D57" s="89"/>
      <c r="E57" s="89"/>
      <c r="F57" s="89"/>
      <c r="G57" s="89"/>
      <c r="H57" s="89"/>
      <c r="I57" s="99"/>
      <c r="J57" s="100" t="s">
        <v>94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95</v>
      </c>
      <c r="I59" s="80"/>
      <c r="J59" s="56">
        <f>J101</f>
        <v>0</v>
      </c>
      <c r="L59" s="26"/>
      <c r="AU59" s="12" t="s">
        <v>96</v>
      </c>
    </row>
    <row r="60" spans="2:47" s="7" customFormat="1" ht="24.95" customHeight="1">
      <c r="B60" s="102"/>
      <c r="D60" s="103" t="s">
        <v>97</v>
      </c>
      <c r="E60" s="104"/>
      <c r="F60" s="104"/>
      <c r="G60" s="104"/>
      <c r="H60" s="104"/>
      <c r="I60" s="105"/>
      <c r="J60" s="106">
        <f>J102</f>
        <v>0</v>
      </c>
      <c r="L60" s="102"/>
    </row>
    <row r="61" spans="2:47" s="8" customFormat="1" ht="19.899999999999999" customHeight="1">
      <c r="B61" s="107"/>
      <c r="D61" s="108" t="s">
        <v>98</v>
      </c>
      <c r="E61" s="109"/>
      <c r="F61" s="109"/>
      <c r="G61" s="109"/>
      <c r="H61" s="109"/>
      <c r="I61" s="110"/>
      <c r="J61" s="111">
        <f>J103</f>
        <v>0</v>
      </c>
      <c r="L61" s="107"/>
    </row>
    <row r="62" spans="2:47" s="8" customFormat="1" ht="19.899999999999999" customHeight="1">
      <c r="B62" s="107"/>
      <c r="D62" s="108" t="s">
        <v>99</v>
      </c>
      <c r="E62" s="109"/>
      <c r="F62" s="109"/>
      <c r="G62" s="109"/>
      <c r="H62" s="109"/>
      <c r="I62" s="110"/>
      <c r="J62" s="111">
        <f>J113</f>
        <v>0</v>
      </c>
      <c r="L62" s="107"/>
    </row>
    <row r="63" spans="2:47" s="8" customFormat="1" ht="19.899999999999999" customHeight="1">
      <c r="B63" s="107"/>
      <c r="D63" s="108" t="s">
        <v>100</v>
      </c>
      <c r="E63" s="109"/>
      <c r="F63" s="109"/>
      <c r="G63" s="109"/>
      <c r="H63" s="109"/>
      <c r="I63" s="110"/>
      <c r="J63" s="111">
        <f>J121</f>
        <v>0</v>
      </c>
      <c r="L63" s="107"/>
    </row>
    <row r="64" spans="2:47" s="8" customFormat="1" ht="19.899999999999999" customHeight="1">
      <c r="B64" s="107"/>
      <c r="D64" s="108" t="s">
        <v>101</v>
      </c>
      <c r="E64" s="109"/>
      <c r="F64" s="109"/>
      <c r="G64" s="109"/>
      <c r="H64" s="109"/>
      <c r="I64" s="110"/>
      <c r="J64" s="111">
        <f>J131</f>
        <v>0</v>
      </c>
      <c r="L64" s="107"/>
    </row>
    <row r="65" spans="2:12" s="8" customFormat="1" ht="19.899999999999999" customHeight="1">
      <c r="B65" s="107"/>
      <c r="D65" s="108" t="s">
        <v>102</v>
      </c>
      <c r="E65" s="109"/>
      <c r="F65" s="109"/>
      <c r="G65" s="109"/>
      <c r="H65" s="109"/>
      <c r="I65" s="110"/>
      <c r="J65" s="111">
        <f>J148</f>
        <v>0</v>
      </c>
      <c r="L65" s="107"/>
    </row>
    <row r="66" spans="2:12" s="8" customFormat="1" ht="19.899999999999999" customHeight="1">
      <c r="B66" s="107"/>
      <c r="D66" s="108" t="s">
        <v>103</v>
      </c>
      <c r="E66" s="109"/>
      <c r="F66" s="109"/>
      <c r="G66" s="109"/>
      <c r="H66" s="109"/>
      <c r="I66" s="110"/>
      <c r="J66" s="111">
        <f>J150</f>
        <v>0</v>
      </c>
      <c r="L66" s="107"/>
    </row>
    <row r="67" spans="2:12" s="8" customFormat="1" ht="19.899999999999999" customHeight="1">
      <c r="B67" s="107"/>
      <c r="D67" s="108" t="s">
        <v>104</v>
      </c>
      <c r="E67" s="109"/>
      <c r="F67" s="109"/>
      <c r="G67" s="109"/>
      <c r="H67" s="109"/>
      <c r="I67" s="110"/>
      <c r="J67" s="111">
        <f>J168</f>
        <v>0</v>
      </c>
      <c r="L67" s="107"/>
    </row>
    <row r="68" spans="2:12" s="8" customFormat="1" ht="19.899999999999999" customHeight="1">
      <c r="B68" s="107"/>
      <c r="D68" s="108" t="s">
        <v>105</v>
      </c>
      <c r="E68" s="109"/>
      <c r="F68" s="109"/>
      <c r="G68" s="109"/>
      <c r="H68" s="109"/>
      <c r="I68" s="110"/>
      <c r="J68" s="111">
        <f>J186</f>
        <v>0</v>
      </c>
      <c r="L68" s="107"/>
    </row>
    <row r="69" spans="2:12" s="7" customFormat="1" ht="24.95" customHeight="1">
      <c r="B69" s="102"/>
      <c r="D69" s="103" t="s">
        <v>106</v>
      </c>
      <c r="E69" s="104"/>
      <c r="F69" s="104"/>
      <c r="G69" s="104"/>
      <c r="H69" s="104"/>
      <c r="I69" s="105"/>
      <c r="J69" s="106">
        <f>J188</f>
        <v>0</v>
      </c>
      <c r="L69" s="102"/>
    </row>
    <row r="70" spans="2:12" s="8" customFormat="1" ht="19.899999999999999" customHeight="1">
      <c r="B70" s="107"/>
      <c r="D70" s="108" t="s">
        <v>107</v>
      </c>
      <c r="E70" s="109"/>
      <c r="F70" s="109"/>
      <c r="G70" s="109"/>
      <c r="H70" s="109"/>
      <c r="I70" s="110"/>
      <c r="J70" s="111">
        <f>J189</f>
        <v>0</v>
      </c>
      <c r="L70" s="107"/>
    </row>
    <row r="71" spans="2:12" s="8" customFormat="1" ht="19.899999999999999" customHeight="1">
      <c r="B71" s="107"/>
      <c r="D71" s="108" t="s">
        <v>108</v>
      </c>
      <c r="E71" s="109"/>
      <c r="F71" s="109"/>
      <c r="G71" s="109"/>
      <c r="H71" s="109"/>
      <c r="I71" s="110"/>
      <c r="J71" s="111">
        <f>J198</f>
        <v>0</v>
      </c>
      <c r="L71" s="107"/>
    </row>
    <row r="72" spans="2:12" s="8" customFormat="1" ht="19.899999999999999" customHeight="1">
      <c r="B72" s="107"/>
      <c r="D72" s="108" t="s">
        <v>109</v>
      </c>
      <c r="E72" s="109"/>
      <c r="F72" s="109"/>
      <c r="G72" s="109"/>
      <c r="H72" s="109"/>
      <c r="I72" s="110"/>
      <c r="J72" s="111">
        <f>J208</f>
        <v>0</v>
      </c>
      <c r="L72" s="107"/>
    </row>
    <row r="73" spans="2:12" s="8" customFormat="1" ht="19.899999999999999" customHeight="1">
      <c r="B73" s="107"/>
      <c r="D73" s="108" t="s">
        <v>110</v>
      </c>
      <c r="E73" s="109"/>
      <c r="F73" s="109"/>
      <c r="G73" s="109"/>
      <c r="H73" s="109"/>
      <c r="I73" s="110"/>
      <c r="J73" s="111">
        <f>J215</f>
        <v>0</v>
      </c>
      <c r="L73" s="107"/>
    </row>
    <row r="74" spans="2:12" s="8" customFormat="1" ht="19.899999999999999" customHeight="1">
      <c r="B74" s="107"/>
      <c r="D74" s="108" t="s">
        <v>111</v>
      </c>
      <c r="E74" s="109"/>
      <c r="F74" s="109"/>
      <c r="G74" s="109"/>
      <c r="H74" s="109"/>
      <c r="I74" s="110"/>
      <c r="J74" s="111">
        <f>J220</f>
        <v>0</v>
      </c>
      <c r="L74" s="107"/>
    </row>
    <row r="75" spans="2:12" s="8" customFormat="1" ht="19.899999999999999" customHeight="1">
      <c r="B75" s="107"/>
      <c r="D75" s="108" t="s">
        <v>112</v>
      </c>
      <c r="E75" s="109"/>
      <c r="F75" s="109"/>
      <c r="G75" s="109"/>
      <c r="H75" s="109"/>
      <c r="I75" s="110"/>
      <c r="J75" s="111">
        <f>J229</f>
        <v>0</v>
      </c>
      <c r="L75" s="107"/>
    </row>
    <row r="76" spans="2:12" s="8" customFormat="1" ht="19.899999999999999" customHeight="1">
      <c r="B76" s="107"/>
      <c r="D76" s="108" t="s">
        <v>113</v>
      </c>
      <c r="E76" s="109"/>
      <c r="F76" s="109"/>
      <c r="G76" s="109"/>
      <c r="H76" s="109"/>
      <c r="I76" s="110"/>
      <c r="J76" s="111">
        <f>J253</f>
        <v>0</v>
      </c>
      <c r="L76" s="107"/>
    </row>
    <row r="77" spans="2:12" s="8" customFormat="1" ht="19.899999999999999" customHeight="1">
      <c r="B77" s="107"/>
      <c r="D77" s="108" t="s">
        <v>114</v>
      </c>
      <c r="E77" s="109"/>
      <c r="F77" s="109"/>
      <c r="G77" s="109"/>
      <c r="H77" s="109"/>
      <c r="I77" s="110"/>
      <c r="J77" s="111">
        <f>J259</f>
        <v>0</v>
      </c>
      <c r="L77" s="107"/>
    </row>
    <row r="78" spans="2:12" s="8" customFormat="1" ht="19.899999999999999" customHeight="1">
      <c r="B78" s="107"/>
      <c r="D78" s="108" t="s">
        <v>115</v>
      </c>
      <c r="E78" s="109"/>
      <c r="F78" s="109"/>
      <c r="G78" s="109"/>
      <c r="H78" s="109"/>
      <c r="I78" s="110"/>
      <c r="J78" s="111">
        <f>J265</f>
        <v>0</v>
      </c>
      <c r="L78" s="107"/>
    </row>
    <row r="79" spans="2:12" s="8" customFormat="1" ht="19.899999999999999" customHeight="1">
      <c r="B79" s="107"/>
      <c r="D79" s="108" t="s">
        <v>116</v>
      </c>
      <c r="E79" s="109"/>
      <c r="F79" s="109"/>
      <c r="G79" s="109"/>
      <c r="H79" s="109"/>
      <c r="I79" s="110"/>
      <c r="J79" s="111">
        <f>J269</f>
        <v>0</v>
      </c>
      <c r="L79" s="107"/>
    </row>
    <row r="80" spans="2:12" s="8" customFormat="1" ht="19.899999999999999" customHeight="1">
      <c r="B80" s="107"/>
      <c r="D80" s="108" t="s">
        <v>117</v>
      </c>
      <c r="E80" s="109"/>
      <c r="F80" s="109"/>
      <c r="G80" s="109"/>
      <c r="H80" s="109"/>
      <c r="I80" s="110"/>
      <c r="J80" s="111">
        <f>J275</f>
        <v>0</v>
      </c>
      <c r="L80" s="107"/>
    </row>
    <row r="81" spans="2:12" s="8" customFormat="1" ht="19.899999999999999" customHeight="1">
      <c r="B81" s="107"/>
      <c r="D81" s="108" t="s">
        <v>118</v>
      </c>
      <c r="E81" s="109"/>
      <c r="F81" s="109"/>
      <c r="G81" s="109"/>
      <c r="H81" s="109"/>
      <c r="I81" s="110"/>
      <c r="J81" s="111">
        <f>J277</f>
        <v>0</v>
      </c>
      <c r="L81" s="107"/>
    </row>
    <row r="82" spans="2:12" s="1" customFormat="1" ht="21.75" customHeight="1">
      <c r="B82" s="26"/>
      <c r="I82" s="80"/>
      <c r="L82" s="26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96"/>
      <c r="J83" s="36"/>
      <c r="K83" s="36"/>
      <c r="L83" s="26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97"/>
      <c r="J87" s="38"/>
      <c r="K87" s="38"/>
      <c r="L87" s="26"/>
    </row>
    <row r="88" spans="2:12" s="1" customFormat="1" ht="24.95" customHeight="1">
      <c r="B88" s="26"/>
      <c r="C88" s="16" t="s">
        <v>119</v>
      </c>
      <c r="I88" s="80"/>
      <c r="L88" s="26"/>
    </row>
    <row r="89" spans="2:12" s="1" customFormat="1" ht="6.95" customHeight="1">
      <c r="B89" s="26"/>
      <c r="I89" s="80"/>
      <c r="L89" s="26"/>
    </row>
    <row r="90" spans="2:12" s="1" customFormat="1" ht="12" customHeight="1">
      <c r="B90" s="26"/>
      <c r="C90" s="21" t="s">
        <v>15</v>
      </c>
      <c r="I90" s="80"/>
      <c r="L90" s="26"/>
    </row>
    <row r="91" spans="2:12" s="1" customFormat="1" ht="16.5" customHeight="1">
      <c r="B91" s="26"/>
      <c r="E91" s="202" t="str">
        <f>E7</f>
        <v>MŠ Tovarne</v>
      </c>
      <c r="F91" s="203"/>
      <c r="G91" s="203"/>
      <c r="H91" s="203"/>
      <c r="I91" s="80"/>
      <c r="L91" s="26"/>
    </row>
    <row r="92" spans="2:12" s="1" customFormat="1" ht="12" customHeight="1">
      <c r="B92" s="26"/>
      <c r="C92" s="21" t="s">
        <v>90</v>
      </c>
      <c r="I92" s="80"/>
      <c r="L92" s="26"/>
    </row>
    <row r="93" spans="2:12" s="1" customFormat="1" ht="16.5" customHeight="1">
      <c r="B93" s="26"/>
      <c r="E93" s="182" t="str">
        <f>E9</f>
        <v>01 - MŠ Tovarne</v>
      </c>
      <c r="F93" s="181"/>
      <c r="G93" s="181"/>
      <c r="H93" s="181"/>
      <c r="I93" s="80"/>
      <c r="L93" s="26"/>
    </row>
    <row r="94" spans="2:12" s="1" customFormat="1" ht="6.95" customHeight="1">
      <c r="B94" s="26"/>
      <c r="I94" s="80"/>
      <c r="L94" s="26"/>
    </row>
    <row r="95" spans="2:12" s="1" customFormat="1" ht="12" customHeight="1">
      <c r="B95" s="26"/>
      <c r="C95" s="21" t="s">
        <v>19</v>
      </c>
      <c r="F95" s="12" t="str">
        <f>F12</f>
        <v xml:space="preserve"> </v>
      </c>
      <c r="I95" s="81" t="s">
        <v>21</v>
      </c>
      <c r="J95" s="42">
        <f>IF(J12="","",J12)</f>
        <v>44041</v>
      </c>
      <c r="L95" s="26"/>
    </row>
    <row r="96" spans="2:12" s="1" customFormat="1" ht="6.95" customHeight="1">
      <c r="B96" s="26"/>
      <c r="I96" s="80"/>
      <c r="L96" s="26"/>
    </row>
    <row r="97" spans="2:65" s="1" customFormat="1" ht="13.7" customHeight="1">
      <c r="B97" s="26"/>
      <c r="C97" s="21" t="s">
        <v>22</v>
      </c>
      <c r="F97" s="12" t="str">
        <f>E15</f>
        <v xml:space="preserve"> </v>
      </c>
      <c r="I97" s="81" t="s">
        <v>27</v>
      </c>
      <c r="J97" s="24" t="str">
        <f>E21</f>
        <v xml:space="preserve"> </v>
      </c>
      <c r="L97" s="26"/>
    </row>
    <row r="98" spans="2:65" s="1" customFormat="1" ht="13.7" customHeight="1">
      <c r="B98" s="26"/>
      <c r="C98" s="21" t="s">
        <v>25</v>
      </c>
      <c r="F98" s="12" t="str">
        <f>IF(E18="","",E18)</f>
        <v>Vyplň údaj</v>
      </c>
      <c r="I98" s="81" t="s">
        <v>29</v>
      </c>
      <c r="J98" s="24" t="str">
        <f>E24</f>
        <v xml:space="preserve"> </v>
      </c>
      <c r="L98" s="26"/>
    </row>
    <row r="99" spans="2:65" s="1" customFormat="1" ht="10.35" customHeight="1">
      <c r="B99" s="26"/>
      <c r="I99" s="80"/>
      <c r="L99" s="26"/>
    </row>
    <row r="100" spans="2:65" s="9" customFormat="1" ht="29.25" customHeight="1">
      <c r="B100" s="112"/>
      <c r="C100" s="113" t="s">
        <v>120</v>
      </c>
      <c r="D100" s="114" t="s">
        <v>50</v>
      </c>
      <c r="E100" s="114" t="s">
        <v>46</v>
      </c>
      <c r="F100" s="114" t="s">
        <v>47</v>
      </c>
      <c r="G100" s="114" t="s">
        <v>121</v>
      </c>
      <c r="H100" s="114" t="s">
        <v>122</v>
      </c>
      <c r="I100" s="115" t="s">
        <v>123</v>
      </c>
      <c r="J100" s="116" t="s">
        <v>94</v>
      </c>
      <c r="K100" s="117" t="s">
        <v>124</v>
      </c>
      <c r="L100" s="112"/>
      <c r="M100" s="49" t="s">
        <v>1</v>
      </c>
      <c r="N100" s="50" t="s">
        <v>35</v>
      </c>
      <c r="O100" s="50" t="s">
        <v>125</v>
      </c>
      <c r="P100" s="50" t="s">
        <v>126</v>
      </c>
      <c r="Q100" s="50" t="s">
        <v>127</v>
      </c>
      <c r="R100" s="50" t="s">
        <v>128</v>
      </c>
      <c r="S100" s="50" t="s">
        <v>129</v>
      </c>
      <c r="T100" s="51" t="s">
        <v>130</v>
      </c>
    </row>
    <row r="101" spans="2:65" s="1" customFormat="1" ht="22.9" customHeight="1">
      <c r="B101" s="26"/>
      <c r="C101" s="54" t="s">
        <v>95</v>
      </c>
      <c r="I101" s="80"/>
      <c r="J101" s="118">
        <f>BK101</f>
        <v>0</v>
      </c>
      <c r="L101" s="26"/>
      <c r="M101" s="52"/>
      <c r="N101" s="43"/>
      <c r="O101" s="43"/>
      <c r="P101" s="119">
        <f>P102+P188</f>
        <v>0</v>
      </c>
      <c r="Q101" s="43"/>
      <c r="R101" s="119">
        <f>R102+R188</f>
        <v>321.96683227</v>
      </c>
      <c r="S101" s="43"/>
      <c r="T101" s="120">
        <f>T102+T188</f>
        <v>25.331785</v>
      </c>
      <c r="AT101" s="12" t="s">
        <v>64</v>
      </c>
      <c r="AU101" s="12" t="s">
        <v>96</v>
      </c>
      <c r="BK101" s="121">
        <f>BK102+BK188</f>
        <v>0</v>
      </c>
    </row>
    <row r="102" spans="2:65" s="10" customFormat="1" ht="25.9" customHeight="1">
      <c r="B102" s="122"/>
      <c r="D102" s="123" t="s">
        <v>64</v>
      </c>
      <c r="E102" s="124" t="s">
        <v>131</v>
      </c>
      <c r="F102" s="124" t="s">
        <v>132</v>
      </c>
      <c r="I102" s="125"/>
      <c r="J102" s="126">
        <f>BK102</f>
        <v>0</v>
      </c>
      <c r="L102" s="122"/>
      <c r="M102" s="127"/>
      <c r="N102" s="128"/>
      <c r="O102" s="128"/>
      <c r="P102" s="129">
        <f>P103+P113+P121+P131+P148+P150+P168+P186</f>
        <v>0</v>
      </c>
      <c r="Q102" s="128"/>
      <c r="R102" s="129">
        <f>R103+R113+R121+R131+R148+R150+R168+R186</f>
        <v>312.05360899999999</v>
      </c>
      <c r="S102" s="128"/>
      <c r="T102" s="130">
        <f>T103+T113+T121+T131+T148+T150+T168+T186</f>
        <v>25.331785</v>
      </c>
      <c r="AR102" s="123" t="s">
        <v>72</v>
      </c>
      <c r="AT102" s="131" t="s">
        <v>64</v>
      </c>
      <c r="AU102" s="131" t="s">
        <v>65</v>
      </c>
      <c r="AY102" s="123" t="s">
        <v>133</v>
      </c>
      <c r="BK102" s="132">
        <f>BK103+BK113+BK121+BK131+BK148+BK150+BK168+BK186</f>
        <v>0</v>
      </c>
    </row>
    <row r="103" spans="2:65" s="10" customFormat="1" ht="22.9" customHeight="1">
      <c r="B103" s="122"/>
      <c r="D103" s="123" t="s">
        <v>64</v>
      </c>
      <c r="E103" s="133" t="s">
        <v>72</v>
      </c>
      <c r="F103" s="133" t="s">
        <v>134</v>
      </c>
      <c r="I103" s="125"/>
      <c r="J103" s="134">
        <f>BK103</f>
        <v>0</v>
      </c>
      <c r="L103" s="122"/>
      <c r="M103" s="127"/>
      <c r="N103" s="128"/>
      <c r="O103" s="128"/>
      <c r="P103" s="129">
        <f>SUM(P104:P112)</f>
        <v>0</v>
      </c>
      <c r="Q103" s="128"/>
      <c r="R103" s="129">
        <f>SUM(R104:R112)</f>
        <v>0</v>
      </c>
      <c r="S103" s="128"/>
      <c r="T103" s="130">
        <f>SUM(T104:T112)</f>
        <v>14.00386</v>
      </c>
      <c r="AR103" s="123" t="s">
        <v>72</v>
      </c>
      <c r="AT103" s="131" t="s">
        <v>64</v>
      </c>
      <c r="AU103" s="131" t="s">
        <v>72</v>
      </c>
      <c r="AY103" s="123" t="s">
        <v>133</v>
      </c>
      <c r="BK103" s="132">
        <f>SUM(BK104:BK112)</f>
        <v>0</v>
      </c>
    </row>
    <row r="104" spans="2:65" s="1" customFormat="1" ht="16.5" customHeight="1">
      <c r="B104" s="135"/>
      <c r="C104" s="136" t="s">
        <v>72</v>
      </c>
      <c r="D104" s="136" t="s">
        <v>135</v>
      </c>
      <c r="E104" s="137" t="s">
        <v>136</v>
      </c>
      <c r="F104" s="138" t="s">
        <v>137</v>
      </c>
      <c r="G104" s="139" t="s">
        <v>138</v>
      </c>
      <c r="H104" s="140">
        <v>53.860999999999997</v>
      </c>
      <c r="I104" s="141"/>
      <c r="J104" s="142">
        <f t="shared" ref="J104:J112" si="0">ROUND(I104*H104,2)</f>
        <v>0</v>
      </c>
      <c r="K104" s="138" t="s">
        <v>139</v>
      </c>
      <c r="L104" s="26"/>
      <c r="M104" s="143" t="s">
        <v>1</v>
      </c>
      <c r="N104" s="144" t="s">
        <v>37</v>
      </c>
      <c r="O104" s="45"/>
      <c r="P104" s="145">
        <f t="shared" ref="P104:P112" si="1">O104*H104</f>
        <v>0</v>
      </c>
      <c r="Q104" s="145">
        <v>0</v>
      </c>
      <c r="R104" s="145">
        <f t="shared" ref="R104:R112" si="2">Q104*H104</f>
        <v>0</v>
      </c>
      <c r="S104" s="145">
        <v>0.26</v>
      </c>
      <c r="T104" s="146">
        <f t="shared" ref="T104:T112" si="3">S104*H104</f>
        <v>14.00386</v>
      </c>
      <c r="AR104" s="12" t="s">
        <v>140</v>
      </c>
      <c r="AT104" s="12" t="s">
        <v>135</v>
      </c>
      <c r="AU104" s="12" t="s">
        <v>141</v>
      </c>
      <c r="AY104" s="12" t="s">
        <v>133</v>
      </c>
      <c r="BE104" s="147">
        <f t="shared" ref="BE104:BE112" si="4">IF(N104="základná",J104,0)</f>
        <v>0</v>
      </c>
      <c r="BF104" s="147">
        <f t="shared" ref="BF104:BF112" si="5">IF(N104="znížená",J104,0)</f>
        <v>0</v>
      </c>
      <c r="BG104" s="147">
        <f t="shared" ref="BG104:BG112" si="6">IF(N104="zákl. prenesená",J104,0)</f>
        <v>0</v>
      </c>
      <c r="BH104" s="147">
        <f t="shared" ref="BH104:BH112" si="7">IF(N104="zníž. prenesená",J104,0)</f>
        <v>0</v>
      </c>
      <c r="BI104" s="147">
        <f t="shared" ref="BI104:BI112" si="8">IF(N104="nulová",J104,0)</f>
        <v>0</v>
      </c>
      <c r="BJ104" s="12" t="s">
        <v>141</v>
      </c>
      <c r="BK104" s="147">
        <f t="shared" ref="BK104:BK112" si="9">ROUND(I104*H104,2)</f>
        <v>0</v>
      </c>
      <c r="BL104" s="12" t="s">
        <v>140</v>
      </c>
      <c r="BM104" s="12" t="s">
        <v>142</v>
      </c>
    </row>
    <row r="105" spans="2:65" s="1" customFormat="1" ht="16.5" customHeight="1">
      <c r="B105" s="135"/>
      <c r="C105" s="136" t="s">
        <v>141</v>
      </c>
      <c r="D105" s="136" t="s">
        <v>135</v>
      </c>
      <c r="E105" s="137" t="s">
        <v>143</v>
      </c>
      <c r="F105" s="138" t="s">
        <v>144</v>
      </c>
      <c r="G105" s="139" t="s">
        <v>145</v>
      </c>
      <c r="H105" s="140">
        <v>45.000999999999998</v>
      </c>
      <c r="I105" s="141"/>
      <c r="J105" s="142">
        <f t="shared" si="0"/>
        <v>0</v>
      </c>
      <c r="K105" s="138" t="s">
        <v>139</v>
      </c>
      <c r="L105" s="26"/>
      <c r="M105" s="143" t="s">
        <v>1</v>
      </c>
      <c r="N105" s="144" t="s">
        <v>37</v>
      </c>
      <c r="O105" s="45"/>
      <c r="P105" s="145">
        <f t="shared" si="1"/>
        <v>0</v>
      </c>
      <c r="Q105" s="145">
        <v>0</v>
      </c>
      <c r="R105" s="145">
        <f t="shared" si="2"/>
        <v>0</v>
      </c>
      <c r="S105" s="145">
        <v>0</v>
      </c>
      <c r="T105" s="146">
        <f t="shared" si="3"/>
        <v>0</v>
      </c>
      <c r="AR105" s="12" t="s">
        <v>140</v>
      </c>
      <c r="AT105" s="12" t="s">
        <v>135</v>
      </c>
      <c r="AU105" s="12" t="s">
        <v>141</v>
      </c>
      <c r="AY105" s="12" t="s">
        <v>133</v>
      </c>
      <c r="BE105" s="147">
        <f t="shared" si="4"/>
        <v>0</v>
      </c>
      <c r="BF105" s="147">
        <f t="shared" si="5"/>
        <v>0</v>
      </c>
      <c r="BG105" s="147">
        <f t="shared" si="6"/>
        <v>0</v>
      </c>
      <c r="BH105" s="147">
        <f t="shared" si="7"/>
        <v>0</v>
      </c>
      <c r="BI105" s="147">
        <f t="shared" si="8"/>
        <v>0</v>
      </c>
      <c r="BJ105" s="12" t="s">
        <v>141</v>
      </c>
      <c r="BK105" s="147">
        <f t="shared" si="9"/>
        <v>0</v>
      </c>
      <c r="BL105" s="12" t="s">
        <v>140</v>
      </c>
      <c r="BM105" s="12" t="s">
        <v>146</v>
      </c>
    </row>
    <row r="106" spans="2:65" s="1" customFormat="1" ht="16.5" customHeight="1">
      <c r="B106" s="135"/>
      <c r="C106" s="136" t="s">
        <v>147</v>
      </c>
      <c r="D106" s="136" t="s">
        <v>135</v>
      </c>
      <c r="E106" s="137" t="s">
        <v>148</v>
      </c>
      <c r="F106" s="138" t="s">
        <v>149</v>
      </c>
      <c r="G106" s="139" t="s">
        <v>145</v>
      </c>
      <c r="H106" s="140">
        <v>6.05</v>
      </c>
      <c r="I106" s="141"/>
      <c r="J106" s="142">
        <f t="shared" si="0"/>
        <v>0</v>
      </c>
      <c r="K106" s="138" t="s">
        <v>139</v>
      </c>
      <c r="L106" s="26"/>
      <c r="M106" s="143" t="s">
        <v>1</v>
      </c>
      <c r="N106" s="144" t="s">
        <v>37</v>
      </c>
      <c r="O106" s="45"/>
      <c r="P106" s="145">
        <f t="shared" si="1"/>
        <v>0</v>
      </c>
      <c r="Q106" s="145">
        <v>0</v>
      </c>
      <c r="R106" s="145">
        <f t="shared" si="2"/>
        <v>0</v>
      </c>
      <c r="S106" s="145">
        <v>0</v>
      </c>
      <c r="T106" s="146">
        <f t="shared" si="3"/>
        <v>0</v>
      </c>
      <c r="AR106" s="12" t="s">
        <v>140</v>
      </c>
      <c r="AT106" s="12" t="s">
        <v>135</v>
      </c>
      <c r="AU106" s="12" t="s">
        <v>141</v>
      </c>
      <c r="AY106" s="12" t="s">
        <v>133</v>
      </c>
      <c r="BE106" s="147">
        <f t="shared" si="4"/>
        <v>0</v>
      </c>
      <c r="BF106" s="147">
        <f t="shared" si="5"/>
        <v>0</v>
      </c>
      <c r="BG106" s="147">
        <f t="shared" si="6"/>
        <v>0</v>
      </c>
      <c r="BH106" s="147">
        <f t="shared" si="7"/>
        <v>0</v>
      </c>
      <c r="BI106" s="147">
        <f t="shared" si="8"/>
        <v>0</v>
      </c>
      <c r="BJ106" s="12" t="s">
        <v>141</v>
      </c>
      <c r="BK106" s="147">
        <f t="shared" si="9"/>
        <v>0</v>
      </c>
      <c r="BL106" s="12" t="s">
        <v>140</v>
      </c>
      <c r="BM106" s="12" t="s">
        <v>150</v>
      </c>
    </row>
    <row r="107" spans="2:65" s="1" customFormat="1" ht="16.5" customHeight="1">
      <c r="B107" s="135"/>
      <c r="C107" s="136" t="s">
        <v>140</v>
      </c>
      <c r="D107" s="136" t="s">
        <v>135</v>
      </c>
      <c r="E107" s="137" t="s">
        <v>151</v>
      </c>
      <c r="F107" s="138" t="s">
        <v>152</v>
      </c>
      <c r="G107" s="139" t="s">
        <v>145</v>
      </c>
      <c r="H107" s="140">
        <v>3.0249999999999999</v>
      </c>
      <c r="I107" s="141"/>
      <c r="J107" s="142">
        <f t="shared" si="0"/>
        <v>0</v>
      </c>
      <c r="K107" s="138" t="s">
        <v>139</v>
      </c>
      <c r="L107" s="26"/>
      <c r="M107" s="143" t="s">
        <v>1</v>
      </c>
      <c r="N107" s="144" t="s">
        <v>37</v>
      </c>
      <c r="O107" s="45"/>
      <c r="P107" s="145">
        <f t="shared" si="1"/>
        <v>0</v>
      </c>
      <c r="Q107" s="145">
        <v>0</v>
      </c>
      <c r="R107" s="145">
        <f t="shared" si="2"/>
        <v>0</v>
      </c>
      <c r="S107" s="145">
        <v>0</v>
      </c>
      <c r="T107" s="146">
        <f t="shared" si="3"/>
        <v>0</v>
      </c>
      <c r="AR107" s="12" t="s">
        <v>140</v>
      </c>
      <c r="AT107" s="12" t="s">
        <v>135</v>
      </c>
      <c r="AU107" s="12" t="s">
        <v>141</v>
      </c>
      <c r="AY107" s="12" t="s">
        <v>133</v>
      </c>
      <c r="BE107" s="147">
        <f t="shared" si="4"/>
        <v>0</v>
      </c>
      <c r="BF107" s="147">
        <f t="shared" si="5"/>
        <v>0</v>
      </c>
      <c r="BG107" s="147">
        <f t="shared" si="6"/>
        <v>0</v>
      </c>
      <c r="BH107" s="147">
        <f t="shared" si="7"/>
        <v>0</v>
      </c>
      <c r="BI107" s="147">
        <f t="shared" si="8"/>
        <v>0</v>
      </c>
      <c r="BJ107" s="12" t="s">
        <v>141</v>
      </c>
      <c r="BK107" s="147">
        <f t="shared" si="9"/>
        <v>0</v>
      </c>
      <c r="BL107" s="12" t="s">
        <v>140</v>
      </c>
      <c r="BM107" s="12" t="s">
        <v>153</v>
      </c>
    </row>
    <row r="108" spans="2:65" s="1" customFormat="1" ht="16.5" customHeight="1">
      <c r="B108" s="135"/>
      <c r="C108" s="136" t="s">
        <v>154</v>
      </c>
      <c r="D108" s="136" t="s">
        <v>135</v>
      </c>
      <c r="E108" s="137" t="s">
        <v>155</v>
      </c>
      <c r="F108" s="138" t="s">
        <v>156</v>
      </c>
      <c r="G108" s="139" t="s">
        <v>145</v>
      </c>
      <c r="H108" s="140">
        <v>25.41</v>
      </c>
      <c r="I108" s="141"/>
      <c r="J108" s="142">
        <f t="shared" si="0"/>
        <v>0</v>
      </c>
      <c r="K108" s="138" t="s">
        <v>139</v>
      </c>
      <c r="L108" s="26"/>
      <c r="M108" s="143" t="s">
        <v>1</v>
      </c>
      <c r="N108" s="144" t="s">
        <v>37</v>
      </c>
      <c r="O108" s="45"/>
      <c r="P108" s="145">
        <f t="shared" si="1"/>
        <v>0</v>
      </c>
      <c r="Q108" s="145">
        <v>0</v>
      </c>
      <c r="R108" s="145">
        <f t="shared" si="2"/>
        <v>0</v>
      </c>
      <c r="S108" s="145">
        <v>0</v>
      </c>
      <c r="T108" s="146">
        <f t="shared" si="3"/>
        <v>0</v>
      </c>
      <c r="AR108" s="12" t="s">
        <v>140</v>
      </c>
      <c r="AT108" s="12" t="s">
        <v>135</v>
      </c>
      <c r="AU108" s="12" t="s">
        <v>141</v>
      </c>
      <c r="AY108" s="12" t="s">
        <v>133</v>
      </c>
      <c r="BE108" s="147">
        <f t="shared" si="4"/>
        <v>0</v>
      </c>
      <c r="BF108" s="147">
        <f t="shared" si="5"/>
        <v>0</v>
      </c>
      <c r="BG108" s="147">
        <f t="shared" si="6"/>
        <v>0</v>
      </c>
      <c r="BH108" s="147">
        <f t="shared" si="7"/>
        <v>0</v>
      </c>
      <c r="BI108" s="147">
        <f t="shared" si="8"/>
        <v>0</v>
      </c>
      <c r="BJ108" s="12" t="s">
        <v>141</v>
      </c>
      <c r="BK108" s="147">
        <f t="shared" si="9"/>
        <v>0</v>
      </c>
      <c r="BL108" s="12" t="s">
        <v>140</v>
      </c>
      <c r="BM108" s="12" t="s">
        <v>157</v>
      </c>
    </row>
    <row r="109" spans="2:65" s="1" customFormat="1" ht="16.5" customHeight="1">
      <c r="B109" s="135"/>
      <c r="C109" s="136" t="s">
        <v>158</v>
      </c>
      <c r="D109" s="136" t="s">
        <v>135</v>
      </c>
      <c r="E109" s="137" t="s">
        <v>159</v>
      </c>
      <c r="F109" s="138" t="s">
        <v>160</v>
      </c>
      <c r="G109" s="139" t="s">
        <v>145</v>
      </c>
      <c r="H109" s="140">
        <v>12.705</v>
      </c>
      <c r="I109" s="141"/>
      <c r="J109" s="142">
        <f t="shared" si="0"/>
        <v>0</v>
      </c>
      <c r="K109" s="138" t="s">
        <v>139</v>
      </c>
      <c r="L109" s="26"/>
      <c r="M109" s="143" t="s">
        <v>1</v>
      </c>
      <c r="N109" s="144" t="s">
        <v>37</v>
      </c>
      <c r="O109" s="45"/>
      <c r="P109" s="145">
        <f t="shared" si="1"/>
        <v>0</v>
      </c>
      <c r="Q109" s="145">
        <v>0</v>
      </c>
      <c r="R109" s="145">
        <f t="shared" si="2"/>
        <v>0</v>
      </c>
      <c r="S109" s="145">
        <v>0</v>
      </c>
      <c r="T109" s="146">
        <f t="shared" si="3"/>
        <v>0</v>
      </c>
      <c r="AR109" s="12" t="s">
        <v>140</v>
      </c>
      <c r="AT109" s="12" t="s">
        <v>135</v>
      </c>
      <c r="AU109" s="12" t="s">
        <v>141</v>
      </c>
      <c r="AY109" s="12" t="s">
        <v>133</v>
      </c>
      <c r="BE109" s="147">
        <f t="shared" si="4"/>
        <v>0</v>
      </c>
      <c r="BF109" s="147">
        <f t="shared" si="5"/>
        <v>0</v>
      </c>
      <c r="BG109" s="147">
        <f t="shared" si="6"/>
        <v>0</v>
      </c>
      <c r="BH109" s="147">
        <f t="shared" si="7"/>
        <v>0</v>
      </c>
      <c r="BI109" s="147">
        <f t="shared" si="8"/>
        <v>0</v>
      </c>
      <c r="BJ109" s="12" t="s">
        <v>141</v>
      </c>
      <c r="BK109" s="147">
        <f t="shared" si="9"/>
        <v>0</v>
      </c>
      <c r="BL109" s="12" t="s">
        <v>140</v>
      </c>
      <c r="BM109" s="12" t="s">
        <v>161</v>
      </c>
    </row>
    <row r="110" spans="2:65" s="1" customFormat="1" ht="16.5" customHeight="1">
      <c r="B110" s="135"/>
      <c r="C110" s="136" t="s">
        <v>162</v>
      </c>
      <c r="D110" s="136" t="s">
        <v>135</v>
      </c>
      <c r="E110" s="137" t="s">
        <v>163</v>
      </c>
      <c r="F110" s="138" t="s">
        <v>164</v>
      </c>
      <c r="G110" s="139" t="s">
        <v>145</v>
      </c>
      <c r="H110" s="140">
        <v>76.460999999999999</v>
      </c>
      <c r="I110" s="141"/>
      <c r="J110" s="142">
        <f t="shared" si="0"/>
        <v>0</v>
      </c>
      <c r="K110" s="138" t="s">
        <v>139</v>
      </c>
      <c r="L110" s="26"/>
      <c r="M110" s="143" t="s">
        <v>1</v>
      </c>
      <c r="N110" s="144" t="s">
        <v>37</v>
      </c>
      <c r="O110" s="45"/>
      <c r="P110" s="145">
        <f t="shared" si="1"/>
        <v>0</v>
      </c>
      <c r="Q110" s="145">
        <v>0</v>
      </c>
      <c r="R110" s="145">
        <f t="shared" si="2"/>
        <v>0</v>
      </c>
      <c r="S110" s="145">
        <v>0</v>
      </c>
      <c r="T110" s="146">
        <f t="shared" si="3"/>
        <v>0</v>
      </c>
      <c r="AR110" s="12" t="s">
        <v>140</v>
      </c>
      <c r="AT110" s="12" t="s">
        <v>135</v>
      </c>
      <c r="AU110" s="12" t="s">
        <v>141</v>
      </c>
      <c r="AY110" s="12" t="s">
        <v>133</v>
      </c>
      <c r="BE110" s="147">
        <f t="shared" si="4"/>
        <v>0</v>
      </c>
      <c r="BF110" s="147">
        <f t="shared" si="5"/>
        <v>0</v>
      </c>
      <c r="BG110" s="147">
        <f t="shared" si="6"/>
        <v>0</v>
      </c>
      <c r="BH110" s="147">
        <f t="shared" si="7"/>
        <v>0</v>
      </c>
      <c r="BI110" s="147">
        <f t="shared" si="8"/>
        <v>0</v>
      </c>
      <c r="BJ110" s="12" t="s">
        <v>141</v>
      </c>
      <c r="BK110" s="147">
        <f t="shared" si="9"/>
        <v>0</v>
      </c>
      <c r="BL110" s="12" t="s">
        <v>140</v>
      </c>
      <c r="BM110" s="12" t="s">
        <v>165</v>
      </c>
    </row>
    <row r="111" spans="2:65" s="1" customFormat="1" ht="16.5" customHeight="1">
      <c r="B111" s="135"/>
      <c r="C111" s="136" t="s">
        <v>166</v>
      </c>
      <c r="D111" s="136" t="s">
        <v>135</v>
      </c>
      <c r="E111" s="137" t="s">
        <v>167</v>
      </c>
      <c r="F111" s="138" t="s">
        <v>168</v>
      </c>
      <c r="G111" s="139" t="s">
        <v>145</v>
      </c>
      <c r="H111" s="140">
        <v>76.460999999999999</v>
      </c>
      <c r="I111" s="141"/>
      <c r="J111" s="142">
        <f t="shared" si="0"/>
        <v>0</v>
      </c>
      <c r="K111" s="138" t="s">
        <v>139</v>
      </c>
      <c r="L111" s="26"/>
      <c r="M111" s="143" t="s">
        <v>1</v>
      </c>
      <c r="N111" s="144" t="s">
        <v>37</v>
      </c>
      <c r="O111" s="45"/>
      <c r="P111" s="145">
        <f t="shared" si="1"/>
        <v>0</v>
      </c>
      <c r="Q111" s="145">
        <v>0</v>
      </c>
      <c r="R111" s="145">
        <f t="shared" si="2"/>
        <v>0</v>
      </c>
      <c r="S111" s="145">
        <v>0</v>
      </c>
      <c r="T111" s="146">
        <f t="shared" si="3"/>
        <v>0</v>
      </c>
      <c r="AR111" s="12" t="s">
        <v>140</v>
      </c>
      <c r="AT111" s="12" t="s">
        <v>135</v>
      </c>
      <c r="AU111" s="12" t="s">
        <v>141</v>
      </c>
      <c r="AY111" s="12" t="s">
        <v>133</v>
      </c>
      <c r="BE111" s="147">
        <f t="shared" si="4"/>
        <v>0</v>
      </c>
      <c r="BF111" s="147">
        <f t="shared" si="5"/>
        <v>0</v>
      </c>
      <c r="BG111" s="147">
        <f t="shared" si="6"/>
        <v>0</v>
      </c>
      <c r="BH111" s="147">
        <f t="shared" si="7"/>
        <v>0</v>
      </c>
      <c r="BI111" s="147">
        <f t="shared" si="8"/>
        <v>0</v>
      </c>
      <c r="BJ111" s="12" t="s">
        <v>141</v>
      </c>
      <c r="BK111" s="147">
        <f t="shared" si="9"/>
        <v>0</v>
      </c>
      <c r="BL111" s="12" t="s">
        <v>140</v>
      </c>
      <c r="BM111" s="12" t="s">
        <v>169</v>
      </c>
    </row>
    <row r="112" spans="2:65" s="1" customFormat="1" ht="16.5" customHeight="1">
      <c r="B112" s="135"/>
      <c r="C112" s="136" t="s">
        <v>170</v>
      </c>
      <c r="D112" s="136" t="s">
        <v>135</v>
      </c>
      <c r="E112" s="137" t="s">
        <v>171</v>
      </c>
      <c r="F112" s="138" t="s">
        <v>172</v>
      </c>
      <c r="G112" s="139" t="s">
        <v>138</v>
      </c>
      <c r="H112" s="140">
        <v>150.00200000000001</v>
      </c>
      <c r="I112" s="141"/>
      <c r="J112" s="142">
        <f t="shared" si="0"/>
        <v>0</v>
      </c>
      <c r="K112" s="138" t="s">
        <v>139</v>
      </c>
      <c r="L112" s="26"/>
      <c r="M112" s="143" t="s">
        <v>1</v>
      </c>
      <c r="N112" s="144" t="s">
        <v>37</v>
      </c>
      <c r="O112" s="45"/>
      <c r="P112" s="145">
        <f t="shared" si="1"/>
        <v>0</v>
      </c>
      <c r="Q112" s="145">
        <v>0</v>
      </c>
      <c r="R112" s="145">
        <f t="shared" si="2"/>
        <v>0</v>
      </c>
      <c r="S112" s="145">
        <v>0</v>
      </c>
      <c r="T112" s="146">
        <f t="shared" si="3"/>
        <v>0</v>
      </c>
      <c r="AR112" s="12" t="s">
        <v>140</v>
      </c>
      <c r="AT112" s="12" t="s">
        <v>135</v>
      </c>
      <c r="AU112" s="12" t="s">
        <v>141</v>
      </c>
      <c r="AY112" s="12" t="s">
        <v>133</v>
      </c>
      <c r="BE112" s="147">
        <f t="shared" si="4"/>
        <v>0</v>
      </c>
      <c r="BF112" s="147">
        <f t="shared" si="5"/>
        <v>0</v>
      </c>
      <c r="BG112" s="147">
        <f t="shared" si="6"/>
        <v>0</v>
      </c>
      <c r="BH112" s="147">
        <f t="shared" si="7"/>
        <v>0</v>
      </c>
      <c r="BI112" s="147">
        <f t="shared" si="8"/>
        <v>0</v>
      </c>
      <c r="BJ112" s="12" t="s">
        <v>141</v>
      </c>
      <c r="BK112" s="147">
        <f t="shared" si="9"/>
        <v>0</v>
      </c>
      <c r="BL112" s="12" t="s">
        <v>140</v>
      </c>
      <c r="BM112" s="12" t="s">
        <v>173</v>
      </c>
    </row>
    <row r="113" spans="2:65" s="10" customFormat="1" ht="22.9" customHeight="1">
      <c r="B113" s="122"/>
      <c r="D113" s="123" t="s">
        <v>64</v>
      </c>
      <c r="E113" s="133" t="s">
        <v>141</v>
      </c>
      <c r="F113" s="133" t="s">
        <v>174</v>
      </c>
      <c r="I113" s="125"/>
      <c r="J113" s="134">
        <f>BK113</f>
        <v>0</v>
      </c>
      <c r="L113" s="122"/>
      <c r="M113" s="127"/>
      <c r="N113" s="128"/>
      <c r="O113" s="128"/>
      <c r="P113" s="129">
        <f>SUM(P114:P120)</f>
        <v>0</v>
      </c>
      <c r="Q113" s="128"/>
      <c r="R113" s="129">
        <f>SUM(R114:R120)</f>
        <v>140.98387284</v>
      </c>
      <c r="S113" s="128"/>
      <c r="T113" s="130">
        <f>SUM(T114:T120)</f>
        <v>0</v>
      </c>
      <c r="AR113" s="123" t="s">
        <v>72</v>
      </c>
      <c r="AT113" s="131" t="s">
        <v>64</v>
      </c>
      <c r="AU113" s="131" t="s">
        <v>72</v>
      </c>
      <c r="AY113" s="123" t="s">
        <v>133</v>
      </c>
      <c r="BK113" s="132">
        <f>SUM(BK114:BK120)</f>
        <v>0</v>
      </c>
    </row>
    <row r="114" spans="2:65" s="1" customFormat="1" ht="16.5" customHeight="1">
      <c r="B114" s="135"/>
      <c r="C114" s="136" t="s">
        <v>175</v>
      </c>
      <c r="D114" s="136" t="s">
        <v>135</v>
      </c>
      <c r="E114" s="137" t="s">
        <v>176</v>
      </c>
      <c r="F114" s="138" t="s">
        <v>177</v>
      </c>
      <c r="G114" s="139" t="s">
        <v>145</v>
      </c>
      <c r="H114" s="140">
        <v>13.622</v>
      </c>
      <c r="I114" s="141"/>
      <c r="J114" s="142">
        <f t="shared" ref="J114:J120" si="10">ROUND(I114*H114,2)</f>
        <v>0</v>
      </c>
      <c r="K114" s="138" t="s">
        <v>139</v>
      </c>
      <c r="L114" s="26"/>
      <c r="M114" s="143" t="s">
        <v>1</v>
      </c>
      <c r="N114" s="144" t="s">
        <v>37</v>
      </c>
      <c r="O114" s="45"/>
      <c r="P114" s="145">
        <f t="shared" ref="P114:P120" si="11">O114*H114</f>
        <v>0</v>
      </c>
      <c r="Q114" s="145">
        <v>2.2151299999999998</v>
      </c>
      <c r="R114" s="145">
        <f t="shared" ref="R114:R120" si="12">Q114*H114</f>
        <v>30.174500859999998</v>
      </c>
      <c r="S114" s="145">
        <v>0</v>
      </c>
      <c r="T114" s="146">
        <f t="shared" ref="T114:T120" si="13">S114*H114</f>
        <v>0</v>
      </c>
      <c r="AR114" s="12" t="s">
        <v>140</v>
      </c>
      <c r="AT114" s="12" t="s">
        <v>135</v>
      </c>
      <c r="AU114" s="12" t="s">
        <v>141</v>
      </c>
      <c r="AY114" s="12" t="s">
        <v>133</v>
      </c>
      <c r="BE114" s="147">
        <f t="shared" ref="BE114:BE120" si="14">IF(N114="základná",J114,0)</f>
        <v>0</v>
      </c>
      <c r="BF114" s="147">
        <f t="shared" ref="BF114:BF120" si="15">IF(N114="znížená",J114,0)</f>
        <v>0</v>
      </c>
      <c r="BG114" s="147">
        <f t="shared" ref="BG114:BG120" si="16">IF(N114="zákl. prenesená",J114,0)</f>
        <v>0</v>
      </c>
      <c r="BH114" s="147">
        <f t="shared" ref="BH114:BH120" si="17">IF(N114="zníž. prenesená",J114,0)</f>
        <v>0</v>
      </c>
      <c r="BI114" s="147">
        <f t="shared" ref="BI114:BI120" si="18">IF(N114="nulová",J114,0)</f>
        <v>0</v>
      </c>
      <c r="BJ114" s="12" t="s">
        <v>141</v>
      </c>
      <c r="BK114" s="147">
        <f t="shared" ref="BK114:BK120" si="19">ROUND(I114*H114,2)</f>
        <v>0</v>
      </c>
      <c r="BL114" s="12" t="s">
        <v>140</v>
      </c>
      <c r="BM114" s="12" t="s">
        <v>178</v>
      </c>
    </row>
    <row r="115" spans="2:65" s="1" customFormat="1" ht="16.5" customHeight="1">
      <c r="B115" s="135"/>
      <c r="C115" s="136" t="s">
        <v>179</v>
      </c>
      <c r="D115" s="136" t="s">
        <v>135</v>
      </c>
      <c r="E115" s="137" t="s">
        <v>180</v>
      </c>
      <c r="F115" s="138" t="s">
        <v>181</v>
      </c>
      <c r="G115" s="139" t="s">
        <v>138</v>
      </c>
      <c r="H115" s="140">
        <v>68.11</v>
      </c>
      <c r="I115" s="141"/>
      <c r="J115" s="142">
        <f t="shared" si="10"/>
        <v>0</v>
      </c>
      <c r="K115" s="138" t="s">
        <v>139</v>
      </c>
      <c r="L115" s="26"/>
      <c r="M115" s="143" t="s">
        <v>1</v>
      </c>
      <c r="N115" s="144" t="s">
        <v>37</v>
      </c>
      <c r="O115" s="45"/>
      <c r="P115" s="145">
        <f t="shared" si="11"/>
        <v>0</v>
      </c>
      <c r="Q115" s="145">
        <v>3.5200000000000001E-3</v>
      </c>
      <c r="R115" s="145">
        <f t="shared" si="12"/>
        <v>0.23974719999999999</v>
      </c>
      <c r="S115" s="145">
        <v>0</v>
      </c>
      <c r="T115" s="146">
        <f t="shared" si="13"/>
        <v>0</v>
      </c>
      <c r="AR115" s="12" t="s">
        <v>140</v>
      </c>
      <c r="AT115" s="12" t="s">
        <v>135</v>
      </c>
      <c r="AU115" s="12" t="s">
        <v>141</v>
      </c>
      <c r="AY115" s="12" t="s">
        <v>133</v>
      </c>
      <c r="BE115" s="147">
        <f t="shared" si="14"/>
        <v>0</v>
      </c>
      <c r="BF115" s="147">
        <f t="shared" si="15"/>
        <v>0</v>
      </c>
      <c r="BG115" s="147">
        <f t="shared" si="16"/>
        <v>0</v>
      </c>
      <c r="BH115" s="147">
        <f t="shared" si="17"/>
        <v>0</v>
      </c>
      <c r="BI115" s="147">
        <f t="shared" si="18"/>
        <v>0</v>
      </c>
      <c r="BJ115" s="12" t="s">
        <v>141</v>
      </c>
      <c r="BK115" s="147">
        <f t="shared" si="19"/>
        <v>0</v>
      </c>
      <c r="BL115" s="12" t="s">
        <v>140</v>
      </c>
      <c r="BM115" s="12" t="s">
        <v>182</v>
      </c>
    </row>
    <row r="116" spans="2:65" s="1" customFormat="1" ht="16.5" customHeight="1">
      <c r="B116" s="135"/>
      <c r="C116" s="136" t="s">
        <v>183</v>
      </c>
      <c r="D116" s="136" t="s">
        <v>135</v>
      </c>
      <c r="E116" s="137" t="s">
        <v>184</v>
      </c>
      <c r="F116" s="138" t="s">
        <v>185</v>
      </c>
      <c r="G116" s="139" t="s">
        <v>145</v>
      </c>
      <c r="H116" s="140">
        <v>12.97</v>
      </c>
      <c r="I116" s="141"/>
      <c r="J116" s="142">
        <f t="shared" si="10"/>
        <v>0</v>
      </c>
      <c r="K116" s="138" t="s">
        <v>139</v>
      </c>
      <c r="L116" s="26"/>
      <c r="M116" s="143" t="s">
        <v>1</v>
      </c>
      <c r="N116" s="144" t="s">
        <v>37</v>
      </c>
      <c r="O116" s="45"/>
      <c r="P116" s="145">
        <f t="shared" si="11"/>
        <v>0</v>
      </c>
      <c r="Q116" s="145">
        <v>2.1170900000000001</v>
      </c>
      <c r="R116" s="145">
        <f t="shared" si="12"/>
        <v>27.458657300000002</v>
      </c>
      <c r="S116" s="145">
        <v>0</v>
      </c>
      <c r="T116" s="146">
        <f t="shared" si="13"/>
        <v>0</v>
      </c>
      <c r="AR116" s="12" t="s">
        <v>140</v>
      </c>
      <c r="AT116" s="12" t="s">
        <v>135</v>
      </c>
      <c r="AU116" s="12" t="s">
        <v>141</v>
      </c>
      <c r="AY116" s="12" t="s">
        <v>133</v>
      </c>
      <c r="BE116" s="147">
        <f t="shared" si="14"/>
        <v>0</v>
      </c>
      <c r="BF116" s="147">
        <f t="shared" si="15"/>
        <v>0</v>
      </c>
      <c r="BG116" s="147">
        <f t="shared" si="16"/>
        <v>0</v>
      </c>
      <c r="BH116" s="147">
        <f t="shared" si="17"/>
        <v>0</v>
      </c>
      <c r="BI116" s="147">
        <f t="shared" si="18"/>
        <v>0</v>
      </c>
      <c r="BJ116" s="12" t="s">
        <v>141</v>
      </c>
      <c r="BK116" s="147">
        <f t="shared" si="19"/>
        <v>0</v>
      </c>
      <c r="BL116" s="12" t="s">
        <v>140</v>
      </c>
      <c r="BM116" s="12" t="s">
        <v>186</v>
      </c>
    </row>
    <row r="117" spans="2:65" s="1" customFormat="1" ht="16.5" customHeight="1">
      <c r="B117" s="135"/>
      <c r="C117" s="136" t="s">
        <v>187</v>
      </c>
      <c r="D117" s="136" t="s">
        <v>135</v>
      </c>
      <c r="E117" s="137" t="s">
        <v>188</v>
      </c>
      <c r="F117" s="138" t="s">
        <v>189</v>
      </c>
      <c r="G117" s="139" t="s">
        <v>145</v>
      </c>
      <c r="H117" s="140">
        <v>36.981999999999999</v>
      </c>
      <c r="I117" s="141"/>
      <c r="J117" s="142">
        <f t="shared" si="10"/>
        <v>0</v>
      </c>
      <c r="K117" s="138" t="s">
        <v>139</v>
      </c>
      <c r="L117" s="26"/>
      <c r="M117" s="143" t="s">
        <v>1</v>
      </c>
      <c r="N117" s="144" t="s">
        <v>37</v>
      </c>
      <c r="O117" s="45"/>
      <c r="P117" s="145">
        <f t="shared" si="11"/>
        <v>0</v>
      </c>
      <c r="Q117" s="145">
        <v>2.19407</v>
      </c>
      <c r="R117" s="145">
        <f t="shared" si="12"/>
        <v>81.141096739999995</v>
      </c>
      <c r="S117" s="145">
        <v>0</v>
      </c>
      <c r="T117" s="146">
        <f t="shared" si="13"/>
        <v>0</v>
      </c>
      <c r="AR117" s="12" t="s">
        <v>140</v>
      </c>
      <c r="AT117" s="12" t="s">
        <v>135</v>
      </c>
      <c r="AU117" s="12" t="s">
        <v>141</v>
      </c>
      <c r="AY117" s="12" t="s">
        <v>133</v>
      </c>
      <c r="BE117" s="147">
        <f t="shared" si="14"/>
        <v>0</v>
      </c>
      <c r="BF117" s="147">
        <f t="shared" si="15"/>
        <v>0</v>
      </c>
      <c r="BG117" s="147">
        <f t="shared" si="16"/>
        <v>0</v>
      </c>
      <c r="BH117" s="147">
        <f t="shared" si="17"/>
        <v>0</v>
      </c>
      <c r="BI117" s="147">
        <f t="shared" si="18"/>
        <v>0</v>
      </c>
      <c r="BJ117" s="12" t="s">
        <v>141</v>
      </c>
      <c r="BK117" s="147">
        <f t="shared" si="19"/>
        <v>0</v>
      </c>
      <c r="BL117" s="12" t="s">
        <v>140</v>
      </c>
      <c r="BM117" s="12" t="s">
        <v>190</v>
      </c>
    </row>
    <row r="118" spans="2:65" s="1" customFormat="1" ht="16.5" customHeight="1">
      <c r="B118" s="135"/>
      <c r="C118" s="136" t="s">
        <v>191</v>
      </c>
      <c r="D118" s="136" t="s">
        <v>135</v>
      </c>
      <c r="E118" s="137" t="s">
        <v>192</v>
      </c>
      <c r="F118" s="138" t="s">
        <v>193</v>
      </c>
      <c r="G118" s="139" t="s">
        <v>194</v>
      </c>
      <c r="H118" s="140">
        <v>1.925</v>
      </c>
      <c r="I118" s="141"/>
      <c r="J118" s="142">
        <f t="shared" si="10"/>
        <v>0</v>
      </c>
      <c r="K118" s="138" t="s">
        <v>139</v>
      </c>
      <c r="L118" s="26"/>
      <c r="M118" s="143" t="s">
        <v>1</v>
      </c>
      <c r="N118" s="144" t="s">
        <v>37</v>
      </c>
      <c r="O118" s="45"/>
      <c r="P118" s="145">
        <f t="shared" si="11"/>
        <v>0</v>
      </c>
      <c r="Q118" s="145">
        <v>1.002</v>
      </c>
      <c r="R118" s="145">
        <f t="shared" si="12"/>
        <v>1.92885</v>
      </c>
      <c r="S118" s="145">
        <v>0</v>
      </c>
      <c r="T118" s="146">
        <f t="shared" si="13"/>
        <v>0</v>
      </c>
      <c r="AR118" s="12" t="s">
        <v>140</v>
      </c>
      <c r="AT118" s="12" t="s">
        <v>135</v>
      </c>
      <c r="AU118" s="12" t="s">
        <v>141</v>
      </c>
      <c r="AY118" s="12" t="s">
        <v>133</v>
      </c>
      <c r="BE118" s="147">
        <f t="shared" si="14"/>
        <v>0</v>
      </c>
      <c r="BF118" s="147">
        <f t="shared" si="15"/>
        <v>0</v>
      </c>
      <c r="BG118" s="147">
        <f t="shared" si="16"/>
        <v>0</v>
      </c>
      <c r="BH118" s="147">
        <f t="shared" si="17"/>
        <v>0</v>
      </c>
      <c r="BI118" s="147">
        <f t="shared" si="18"/>
        <v>0</v>
      </c>
      <c r="BJ118" s="12" t="s">
        <v>141</v>
      </c>
      <c r="BK118" s="147">
        <f t="shared" si="19"/>
        <v>0</v>
      </c>
      <c r="BL118" s="12" t="s">
        <v>140</v>
      </c>
      <c r="BM118" s="12" t="s">
        <v>195</v>
      </c>
    </row>
    <row r="119" spans="2:65" s="1" customFormat="1" ht="16.5" customHeight="1">
      <c r="B119" s="135"/>
      <c r="C119" s="136" t="s">
        <v>196</v>
      </c>
      <c r="D119" s="136" t="s">
        <v>135</v>
      </c>
      <c r="E119" s="137" t="s">
        <v>197</v>
      </c>
      <c r="F119" s="138" t="s">
        <v>198</v>
      </c>
      <c r="G119" s="139" t="s">
        <v>138</v>
      </c>
      <c r="H119" s="140">
        <v>87.278000000000006</v>
      </c>
      <c r="I119" s="141"/>
      <c r="J119" s="142">
        <f t="shared" si="10"/>
        <v>0</v>
      </c>
      <c r="K119" s="138" t="s">
        <v>139</v>
      </c>
      <c r="L119" s="26"/>
      <c r="M119" s="143" t="s">
        <v>1</v>
      </c>
      <c r="N119" s="144" t="s">
        <v>37</v>
      </c>
      <c r="O119" s="45"/>
      <c r="P119" s="145">
        <f t="shared" si="11"/>
        <v>0</v>
      </c>
      <c r="Q119" s="145">
        <v>3.0000000000000001E-5</v>
      </c>
      <c r="R119" s="145">
        <f t="shared" si="12"/>
        <v>2.6183400000000003E-3</v>
      </c>
      <c r="S119" s="145">
        <v>0</v>
      </c>
      <c r="T119" s="146">
        <f t="shared" si="13"/>
        <v>0</v>
      </c>
      <c r="AR119" s="12" t="s">
        <v>140</v>
      </c>
      <c r="AT119" s="12" t="s">
        <v>135</v>
      </c>
      <c r="AU119" s="12" t="s">
        <v>141</v>
      </c>
      <c r="AY119" s="12" t="s">
        <v>133</v>
      </c>
      <c r="BE119" s="147">
        <f t="shared" si="14"/>
        <v>0</v>
      </c>
      <c r="BF119" s="147">
        <f t="shared" si="15"/>
        <v>0</v>
      </c>
      <c r="BG119" s="147">
        <f t="shared" si="16"/>
        <v>0</v>
      </c>
      <c r="BH119" s="147">
        <f t="shared" si="17"/>
        <v>0</v>
      </c>
      <c r="BI119" s="147">
        <f t="shared" si="18"/>
        <v>0</v>
      </c>
      <c r="BJ119" s="12" t="s">
        <v>141</v>
      </c>
      <c r="BK119" s="147">
        <f t="shared" si="19"/>
        <v>0</v>
      </c>
      <c r="BL119" s="12" t="s">
        <v>140</v>
      </c>
      <c r="BM119" s="12" t="s">
        <v>199</v>
      </c>
    </row>
    <row r="120" spans="2:65" s="1" customFormat="1" ht="16.5" customHeight="1">
      <c r="B120" s="135"/>
      <c r="C120" s="148" t="s">
        <v>200</v>
      </c>
      <c r="D120" s="148" t="s">
        <v>201</v>
      </c>
      <c r="E120" s="149" t="s">
        <v>202</v>
      </c>
      <c r="F120" s="150" t="s">
        <v>1413</v>
      </c>
      <c r="G120" s="151" t="s">
        <v>138</v>
      </c>
      <c r="H120" s="152">
        <v>96.006</v>
      </c>
      <c r="I120" s="153"/>
      <c r="J120" s="154">
        <f t="shared" si="10"/>
        <v>0</v>
      </c>
      <c r="K120" s="150" t="s">
        <v>139</v>
      </c>
      <c r="L120" s="155"/>
      <c r="M120" s="156" t="s">
        <v>1</v>
      </c>
      <c r="N120" s="157" t="s">
        <v>37</v>
      </c>
      <c r="O120" s="45"/>
      <c r="P120" s="145">
        <f t="shared" si="11"/>
        <v>0</v>
      </c>
      <c r="Q120" s="145">
        <v>4.0000000000000002E-4</v>
      </c>
      <c r="R120" s="145">
        <f t="shared" si="12"/>
        <v>3.8402400000000003E-2</v>
      </c>
      <c r="S120" s="145">
        <v>0</v>
      </c>
      <c r="T120" s="146">
        <f t="shared" si="13"/>
        <v>0</v>
      </c>
      <c r="AR120" s="12" t="s">
        <v>166</v>
      </c>
      <c r="AT120" s="12" t="s">
        <v>201</v>
      </c>
      <c r="AU120" s="12" t="s">
        <v>141</v>
      </c>
      <c r="AY120" s="12" t="s">
        <v>133</v>
      </c>
      <c r="BE120" s="147">
        <f t="shared" si="14"/>
        <v>0</v>
      </c>
      <c r="BF120" s="147">
        <f t="shared" si="15"/>
        <v>0</v>
      </c>
      <c r="BG120" s="147">
        <f t="shared" si="16"/>
        <v>0</v>
      </c>
      <c r="BH120" s="147">
        <f t="shared" si="17"/>
        <v>0</v>
      </c>
      <c r="BI120" s="147">
        <f t="shared" si="18"/>
        <v>0</v>
      </c>
      <c r="BJ120" s="12" t="s">
        <v>141</v>
      </c>
      <c r="BK120" s="147">
        <f t="shared" si="19"/>
        <v>0</v>
      </c>
      <c r="BL120" s="12" t="s">
        <v>140</v>
      </c>
      <c r="BM120" s="12" t="s">
        <v>203</v>
      </c>
    </row>
    <row r="121" spans="2:65" s="10" customFormat="1" ht="22.9" customHeight="1">
      <c r="B121" s="122"/>
      <c r="D121" s="123" t="s">
        <v>64</v>
      </c>
      <c r="E121" s="133" t="s">
        <v>147</v>
      </c>
      <c r="F121" s="133" t="s">
        <v>204</v>
      </c>
      <c r="I121" s="125"/>
      <c r="J121" s="134">
        <f>BK121</f>
        <v>0</v>
      </c>
      <c r="L121" s="122"/>
      <c r="M121" s="127"/>
      <c r="N121" s="128"/>
      <c r="O121" s="128"/>
      <c r="P121" s="129">
        <f>SUM(P122:P130)</f>
        <v>0</v>
      </c>
      <c r="Q121" s="128"/>
      <c r="R121" s="129">
        <f>SUM(R122:R130)</f>
        <v>35.52876878</v>
      </c>
      <c r="S121" s="128"/>
      <c r="T121" s="130">
        <f>SUM(T122:T130)</f>
        <v>0</v>
      </c>
      <c r="AR121" s="123" t="s">
        <v>72</v>
      </c>
      <c r="AT121" s="131" t="s">
        <v>64</v>
      </c>
      <c r="AU121" s="131" t="s">
        <v>72</v>
      </c>
      <c r="AY121" s="123" t="s">
        <v>133</v>
      </c>
      <c r="BK121" s="132">
        <f>SUM(BK122:BK130)</f>
        <v>0</v>
      </c>
    </row>
    <row r="122" spans="2:65" s="1" customFormat="1" ht="16.5" customHeight="1">
      <c r="B122" s="135"/>
      <c r="C122" s="136" t="s">
        <v>205</v>
      </c>
      <c r="D122" s="136" t="s">
        <v>135</v>
      </c>
      <c r="E122" s="137" t="s">
        <v>206</v>
      </c>
      <c r="F122" s="138" t="s">
        <v>1414</v>
      </c>
      <c r="G122" s="139" t="s">
        <v>145</v>
      </c>
      <c r="H122" s="140">
        <v>35.11</v>
      </c>
      <c r="I122" s="141"/>
      <c r="J122" s="142">
        <f t="shared" ref="J122:J130" si="20">ROUND(I122*H122,2)</f>
        <v>0</v>
      </c>
      <c r="K122" s="138" t="s">
        <v>139</v>
      </c>
      <c r="L122" s="26"/>
      <c r="M122" s="143" t="s">
        <v>1</v>
      </c>
      <c r="N122" s="144" t="s">
        <v>37</v>
      </c>
      <c r="O122" s="45"/>
      <c r="P122" s="145">
        <f t="shared" ref="P122:P130" si="21">O122*H122</f>
        <v>0</v>
      </c>
      <c r="Q122" s="145">
        <v>0.69971000000000005</v>
      </c>
      <c r="R122" s="145">
        <f t="shared" ref="R122:R130" si="22">Q122*H122</f>
        <v>24.566818100000003</v>
      </c>
      <c r="S122" s="145">
        <v>0</v>
      </c>
      <c r="T122" s="146">
        <f t="shared" ref="T122:T130" si="23">S122*H122</f>
        <v>0</v>
      </c>
      <c r="AR122" s="12" t="s">
        <v>140</v>
      </c>
      <c r="AT122" s="12" t="s">
        <v>135</v>
      </c>
      <c r="AU122" s="12" t="s">
        <v>141</v>
      </c>
      <c r="AY122" s="12" t="s">
        <v>133</v>
      </c>
      <c r="BE122" s="147">
        <f t="shared" ref="BE122:BE130" si="24">IF(N122="základná",J122,0)</f>
        <v>0</v>
      </c>
      <c r="BF122" s="147">
        <f t="shared" ref="BF122:BF130" si="25">IF(N122="znížená",J122,0)</f>
        <v>0</v>
      </c>
      <c r="BG122" s="147">
        <f t="shared" ref="BG122:BG130" si="26">IF(N122="zákl. prenesená",J122,0)</f>
        <v>0</v>
      </c>
      <c r="BH122" s="147">
        <f t="shared" ref="BH122:BH130" si="27">IF(N122="zníž. prenesená",J122,0)</f>
        <v>0</v>
      </c>
      <c r="BI122" s="147">
        <f t="shared" ref="BI122:BI130" si="28">IF(N122="nulová",J122,0)</f>
        <v>0</v>
      </c>
      <c r="BJ122" s="12" t="s">
        <v>141</v>
      </c>
      <c r="BK122" s="147">
        <f t="shared" ref="BK122:BK130" si="29">ROUND(I122*H122,2)</f>
        <v>0</v>
      </c>
      <c r="BL122" s="12" t="s">
        <v>140</v>
      </c>
      <c r="BM122" s="12" t="s">
        <v>207</v>
      </c>
    </row>
    <row r="123" spans="2:65" s="1" customFormat="1" ht="16.5" customHeight="1">
      <c r="B123" s="135"/>
      <c r="C123" s="136" t="s">
        <v>208</v>
      </c>
      <c r="D123" s="136" t="s">
        <v>135</v>
      </c>
      <c r="E123" s="137" t="s">
        <v>209</v>
      </c>
      <c r="F123" s="138" t="s">
        <v>1415</v>
      </c>
      <c r="G123" s="139" t="s">
        <v>210</v>
      </c>
      <c r="H123" s="140">
        <v>6</v>
      </c>
      <c r="I123" s="141"/>
      <c r="J123" s="142">
        <f t="shared" si="20"/>
        <v>0</v>
      </c>
      <c r="K123" s="138" t="s">
        <v>139</v>
      </c>
      <c r="L123" s="26"/>
      <c r="M123" s="143" t="s">
        <v>1</v>
      </c>
      <c r="N123" s="144" t="s">
        <v>37</v>
      </c>
      <c r="O123" s="45"/>
      <c r="P123" s="145">
        <f t="shared" si="21"/>
        <v>0</v>
      </c>
      <c r="Q123" s="145">
        <v>6.8430000000000005E-2</v>
      </c>
      <c r="R123" s="145">
        <f t="shared" si="22"/>
        <v>0.41058000000000006</v>
      </c>
      <c r="S123" s="145">
        <v>0</v>
      </c>
      <c r="T123" s="146">
        <f t="shared" si="23"/>
        <v>0</v>
      </c>
      <c r="AR123" s="12" t="s">
        <v>140</v>
      </c>
      <c r="AT123" s="12" t="s">
        <v>135</v>
      </c>
      <c r="AU123" s="12" t="s">
        <v>141</v>
      </c>
      <c r="AY123" s="12" t="s">
        <v>133</v>
      </c>
      <c r="BE123" s="147">
        <f t="shared" si="24"/>
        <v>0</v>
      </c>
      <c r="BF123" s="147">
        <f t="shared" si="25"/>
        <v>0</v>
      </c>
      <c r="BG123" s="147">
        <f t="shared" si="26"/>
        <v>0</v>
      </c>
      <c r="BH123" s="147">
        <f t="shared" si="27"/>
        <v>0</v>
      </c>
      <c r="BI123" s="147">
        <f t="shared" si="28"/>
        <v>0</v>
      </c>
      <c r="BJ123" s="12" t="s">
        <v>141</v>
      </c>
      <c r="BK123" s="147">
        <f t="shared" si="29"/>
        <v>0</v>
      </c>
      <c r="BL123" s="12" t="s">
        <v>140</v>
      </c>
      <c r="BM123" s="12" t="s">
        <v>211</v>
      </c>
    </row>
    <row r="124" spans="2:65" s="1" customFormat="1" ht="16.5" customHeight="1">
      <c r="B124" s="135"/>
      <c r="C124" s="136" t="s">
        <v>212</v>
      </c>
      <c r="D124" s="136" t="s">
        <v>135</v>
      </c>
      <c r="E124" s="137" t="s">
        <v>213</v>
      </c>
      <c r="F124" s="138" t="s">
        <v>214</v>
      </c>
      <c r="G124" s="139" t="s">
        <v>138</v>
      </c>
      <c r="H124" s="140">
        <v>9.5039999999999996</v>
      </c>
      <c r="I124" s="141"/>
      <c r="J124" s="142">
        <f t="shared" si="20"/>
        <v>0</v>
      </c>
      <c r="K124" s="138" t="s">
        <v>139</v>
      </c>
      <c r="L124" s="26"/>
      <c r="M124" s="143" t="s">
        <v>1</v>
      </c>
      <c r="N124" s="144" t="s">
        <v>37</v>
      </c>
      <c r="O124" s="45"/>
      <c r="P124" s="145">
        <f t="shared" si="21"/>
        <v>0</v>
      </c>
      <c r="Q124" s="145">
        <v>2.81E-3</v>
      </c>
      <c r="R124" s="145">
        <f t="shared" si="22"/>
        <v>2.6706239999999999E-2</v>
      </c>
      <c r="S124" s="145">
        <v>0</v>
      </c>
      <c r="T124" s="146">
        <f t="shared" si="23"/>
        <v>0</v>
      </c>
      <c r="AR124" s="12" t="s">
        <v>140</v>
      </c>
      <c r="AT124" s="12" t="s">
        <v>135</v>
      </c>
      <c r="AU124" s="12" t="s">
        <v>141</v>
      </c>
      <c r="AY124" s="12" t="s">
        <v>133</v>
      </c>
      <c r="BE124" s="147">
        <f t="shared" si="24"/>
        <v>0</v>
      </c>
      <c r="BF124" s="147">
        <f t="shared" si="25"/>
        <v>0</v>
      </c>
      <c r="BG124" s="147">
        <f t="shared" si="26"/>
        <v>0</v>
      </c>
      <c r="BH124" s="147">
        <f t="shared" si="27"/>
        <v>0</v>
      </c>
      <c r="BI124" s="147">
        <f t="shared" si="28"/>
        <v>0</v>
      </c>
      <c r="BJ124" s="12" t="s">
        <v>141</v>
      </c>
      <c r="BK124" s="147">
        <f t="shared" si="29"/>
        <v>0</v>
      </c>
      <c r="BL124" s="12" t="s">
        <v>140</v>
      </c>
      <c r="BM124" s="12" t="s">
        <v>215</v>
      </c>
    </row>
    <row r="125" spans="2:65" s="1" customFormat="1" ht="16.5" customHeight="1">
      <c r="B125" s="135"/>
      <c r="C125" s="136" t="s">
        <v>7</v>
      </c>
      <c r="D125" s="136" t="s">
        <v>135</v>
      </c>
      <c r="E125" s="137" t="s">
        <v>216</v>
      </c>
      <c r="F125" s="138" t="s">
        <v>217</v>
      </c>
      <c r="G125" s="139" t="s">
        <v>138</v>
      </c>
      <c r="H125" s="140">
        <v>9.5039999999999996</v>
      </c>
      <c r="I125" s="141"/>
      <c r="J125" s="142">
        <f t="shared" si="20"/>
        <v>0</v>
      </c>
      <c r="K125" s="138" t="s">
        <v>139</v>
      </c>
      <c r="L125" s="26"/>
      <c r="M125" s="143" t="s">
        <v>1</v>
      </c>
      <c r="N125" s="144" t="s">
        <v>37</v>
      </c>
      <c r="O125" s="45"/>
      <c r="P125" s="145">
        <f t="shared" si="21"/>
        <v>0</v>
      </c>
      <c r="Q125" s="145">
        <v>0</v>
      </c>
      <c r="R125" s="145">
        <f t="shared" si="22"/>
        <v>0</v>
      </c>
      <c r="S125" s="145">
        <v>0</v>
      </c>
      <c r="T125" s="146">
        <f t="shared" si="23"/>
        <v>0</v>
      </c>
      <c r="AR125" s="12" t="s">
        <v>140</v>
      </c>
      <c r="AT125" s="12" t="s">
        <v>135</v>
      </c>
      <c r="AU125" s="12" t="s">
        <v>141</v>
      </c>
      <c r="AY125" s="12" t="s">
        <v>133</v>
      </c>
      <c r="BE125" s="147">
        <f t="shared" si="24"/>
        <v>0</v>
      </c>
      <c r="BF125" s="147">
        <f t="shared" si="25"/>
        <v>0</v>
      </c>
      <c r="BG125" s="147">
        <f t="shared" si="26"/>
        <v>0</v>
      </c>
      <c r="BH125" s="147">
        <f t="shared" si="27"/>
        <v>0</v>
      </c>
      <c r="BI125" s="147">
        <f t="shared" si="28"/>
        <v>0</v>
      </c>
      <c r="BJ125" s="12" t="s">
        <v>141</v>
      </c>
      <c r="BK125" s="147">
        <f t="shared" si="29"/>
        <v>0</v>
      </c>
      <c r="BL125" s="12" t="s">
        <v>140</v>
      </c>
      <c r="BM125" s="12" t="s">
        <v>218</v>
      </c>
    </row>
    <row r="126" spans="2:65" s="1" customFormat="1" ht="16.5" customHeight="1">
      <c r="B126" s="135"/>
      <c r="C126" s="136" t="s">
        <v>219</v>
      </c>
      <c r="D126" s="136" t="s">
        <v>135</v>
      </c>
      <c r="E126" s="137" t="s">
        <v>220</v>
      </c>
      <c r="F126" s="138" t="s">
        <v>221</v>
      </c>
      <c r="G126" s="139" t="s">
        <v>194</v>
      </c>
      <c r="H126" s="140">
        <v>0.16</v>
      </c>
      <c r="I126" s="141"/>
      <c r="J126" s="142">
        <f t="shared" si="20"/>
        <v>0</v>
      </c>
      <c r="K126" s="138" t="s">
        <v>139</v>
      </c>
      <c r="L126" s="26"/>
      <c r="M126" s="143" t="s">
        <v>1</v>
      </c>
      <c r="N126" s="144" t="s">
        <v>37</v>
      </c>
      <c r="O126" s="45"/>
      <c r="P126" s="145">
        <f t="shared" si="21"/>
        <v>0</v>
      </c>
      <c r="Q126" s="145">
        <v>1.0202599999999999</v>
      </c>
      <c r="R126" s="145">
        <f t="shared" si="22"/>
        <v>0.16324159999999999</v>
      </c>
      <c r="S126" s="145">
        <v>0</v>
      </c>
      <c r="T126" s="146">
        <f t="shared" si="23"/>
        <v>0</v>
      </c>
      <c r="AR126" s="12" t="s">
        <v>140</v>
      </c>
      <c r="AT126" s="12" t="s">
        <v>135</v>
      </c>
      <c r="AU126" s="12" t="s">
        <v>141</v>
      </c>
      <c r="AY126" s="12" t="s">
        <v>133</v>
      </c>
      <c r="BE126" s="147">
        <f t="shared" si="24"/>
        <v>0</v>
      </c>
      <c r="BF126" s="147">
        <f t="shared" si="25"/>
        <v>0</v>
      </c>
      <c r="BG126" s="147">
        <f t="shared" si="26"/>
        <v>0</v>
      </c>
      <c r="BH126" s="147">
        <f t="shared" si="27"/>
        <v>0</v>
      </c>
      <c r="BI126" s="147">
        <f t="shared" si="28"/>
        <v>0</v>
      </c>
      <c r="BJ126" s="12" t="s">
        <v>141</v>
      </c>
      <c r="BK126" s="147">
        <f t="shared" si="29"/>
        <v>0</v>
      </c>
      <c r="BL126" s="12" t="s">
        <v>140</v>
      </c>
      <c r="BM126" s="12" t="s">
        <v>222</v>
      </c>
    </row>
    <row r="127" spans="2:65" s="1" customFormat="1" ht="16.5" customHeight="1">
      <c r="B127" s="135"/>
      <c r="C127" s="136" t="s">
        <v>223</v>
      </c>
      <c r="D127" s="136" t="s">
        <v>135</v>
      </c>
      <c r="E127" s="137" t="s">
        <v>224</v>
      </c>
      <c r="F127" s="138" t="s">
        <v>225</v>
      </c>
      <c r="G127" s="139" t="s">
        <v>145</v>
      </c>
      <c r="H127" s="140">
        <v>0.71299999999999997</v>
      </c>
      <c r="I127" s="141"/>
      <c r="J127" s="142">
        <f t="shared" si="20"/>
        <v>0</v>
      </c>
      <c r="K127" s="138" t="s">
        <v>139</v>
      </c>
      <c r="L127" s="26"/>
      <c r="M127" s="143" t="s">
        <v>1</v>
      </c>
      <c r="N127" s="144" t="s">
        <v>37</v>
      </c>
      <c r="O127" s="45"/>
      <c r="P127" s="145">
        <f t="shared" si="21"/>
        <v>0</v>
      </c>
      <c r="Q127" s="145">
        <v>2.4017599999999999</v>
      </c>
      <c r="R127" s="145">
        <f t="shared" si="22"/>
        <v>1.7124548799999999</v>
      </c>
      <c r="S127" s="145">
        <v>0</v>
      </c>
      <c r="T127" s="146">
        <f t="shared" si="23"/>
        <v>0</v>
      </c>
      <c r="AR127" s="12" t="s">
        <v>140</v>
      </c>
      <c r="AT127" s="12" t="s">
        <v>135</v>
      </c>
      <c r="AU127" s="12" t="s">
        <v>141</v>
      </c>
      <c r="AY127" s="12" t="s">
        <v>133</v>
      </c>
      <c r="BE127" s="147">
        <f t="shared" si="24"/>
        <v>0</v>
      </c>
      <c r="BF127" s="147">
        <f t="shared" si="25"/>
        <v>0</v>
      </c>
      <c r="BG127" s="147">
        <f t="shared" si="26"/>
        <v>0</v>
      </c>
      <c r="BH127" s="147">
        <f t="shared" si="27"/>
        <v>0</v>
      </c>
      <c r="BI127" s="147">
        <f t="shared" si="28"/>
        <v>0</v>
      </c>
      <c r="BJ127" s="12" t="s">
        <v>141</v>
      </c>
      <c r="BK127" s="147">
        <f t="shared" si="29"/>
        <v>0</v>
      </c>
      <c r="BL127" s="12" t="s">
        <v>140</v>
      </c>
      <c r="BM127" s="12" t="s">
        <v>226</v>
      </c>
    </row>
    <row r="128" spans="2:65" s="1" customFormat="1" ht="16.5" customHeight="1">
      <c r="B128" s="135"/>
      <c r="C128" s="136" t="s">
        <v>227</v>
      </c>
      <c r="D128" s="136" t="s">
        <v>135</v>
      </c>
      <c r="E128" s="137" t="s">
        <v>228</v>
      </c>
      <c r="F128" s="138" t="s">
        <v>1416</v>
      </c>
      <c r="G128" s="139" t="s">
        <v>138</v>
      </c>
      <c r="H128" s="140">
        <v>0.54</v>
      </c>
      <c r="I128" s="141"/>
      <c r="J128" s="142">
        <f t="shared" si="20"/>
        <v>0</v>
      </c>
      <c r="K128" s="138" t="s">
        <v>139</v>
      </c>
      <c r="L128" s="26"/>
      <c r="M128" s="143" t="s">
        <v>1</v>
      </c>
      <c r="N128" s="144" t="s">
        <v>37</v>
      </c>
      <c r="O128" s="45"/>
      <c r="P128" s="145">
        <f t="shared" si="21"/>
        <v>0</v>
      </c>
      <c r="Q128" s="145">
        <v>0.23866999999999999</v>
      </c>
      <c r="R128" s="145">
        <f t="shared" si="22"/>
        <v>0.12888180000000002</v>
      </c>
      <c r="S128" s="145">
        <v>0</v>
      </c>
      <c r="T128" s="146">
        <f t="shared" si="23"/>
        <v>0</v>
      </c>
      <c r="AR128" s="12" t="s">
        <v>140</v>
      </c>
      <c r="AT128" s="12" t="s">
        <v>135</v>
      </c>
      <c r="AU128" s="12" t="s">
        <v>141</v>
      </c>
      <c r="AY128" s="12" t="s">
        <v>133</v>
      </c>
      <c r="BE128" s="147">
        <f t="shared" si="24"/>
        <v>0</v>
      </c>
      <c r="BF128" s="147">
        <f t="shared" si="25"/>
        <v>0</v>
      </c>
      <c r="BG128" s="147">
        <f t="shared" si="26"/>
        <v>0</v>
      </c>
      <c r="BH128" s="147">
        <f t="shared" si="27"/>
        <v>0</v>
      </c>
      <c r="BI128" s="147">
        <f t="shared" si="28"/>
        <v>0</v>
      </c>
      <c r="BJ128" s="12" t="s">
        <v>141</v>
      </c>
      <c r="BK128" s="147">
        <f t="shared" si="29"/>
        <v>0</v>
      </c>
      <c r="BL128" s="12" t="s">
        <v>140</v>
      </c>
      <c r="BM128" s="12" t="s">
        <v>229</v>
      </c>
    </row>
    <row r="129" spans="2:65" s="1" customFormat="1" ht="16.5" customHeight="1">
      <c r="B129" s="135"/>
      <c r="C129" s="136" t="s">
        <v>230</v>
      </c>
      <c r="D129" s="136" t="s">
        <v>135</v>
      </c>
      <c r="E129" s="137" t="s">
        <v>231</v>
      </c>
      <c r="F129" s="138" t="s">
        <v>1417</v>
      </c>
      <c r="G129" s="139" t="s">
        <v>138</v>
      </c>
      <c r="H129" s="140">
        <v>8.4879999999999995</v>
      </c>
      <c r="I129" s="141"/>
      <c r="J129" s="142">
        <f t="shared" si="20"/>
        <v>0</v>
      </c>
      <c r="K129" s="138" t="s">
        <v>139</v>
      </c>
      <c r="L129" s="26"/>
      <c r="M129" s="143" t="s">
        <v>1</v>
      </c>
      <c r="N129" s="144" t="s">
        <v>37</v>
      </c>
      <c r="O129" s="45"/>
      <c r="P129" s="145">
        <f t="shared" si="21"/>
        <v>0</v>
      </c>
      <c r="Q129" s="145">
        <v>0.10172</v>
      </c>
      <c r="R129" s="145">
        <f t="shared" si="22"/>
        <v>0.86339935999999995</v>
      </c>
      <c r="S129" s="145">
        <v>0</v>
      </c>
      <c r="T129" s="146">
        <f t="shared" si="23"/>
        <v>0</v>
      </c>
      <c r="AR129" s="12" t="s">
        <v>140</v>
      </c>
      <c r="AT129" s="12" t="s">
        <v>135</v>
      </c>
      <c r="AU129" s="12" t="s">
        <v>141</v>
      </c>
      <c r="AY129" s="12" t="s">
        <v>133</v>
      </c>
      <c r="BE129" s="147">
        <f t="shared" si="24"/>
        <v>0</v>
      </c>
      <c r="BF129" s="147">
        <f t="shared" si="25"/>
        <v>0</v>
      </c>
      <c r="BG129" s="147">
        <f t="shared" si="26"/>
        <v>0</v>
      </c>
      <c r="BH129" s="147">
        <f t="shared" si="27"/>
        <v>0</v>
      </c>
      <c r="BI129" s="147">
        <f t="shared" si="28"/>
        <v>0</v>
      </c>
      <c r="BJ129" s="12" t="s">
        <v>141</v>
      </c>
      <c r="BK129" s="147">
        <f t="shared" si="29"/>
        <v>0</v>
      </c>
      <c r="BL129" s="12" t="s">
        <v>140</v>
      </c>
      <c r="BM129" s="12" t="s">
        <v>232</v>
      </c>
    </row>
    <row r="130" spans="2:65" s="1" customFormat="1" ht="16.5" customHeight="1">
      <c r="B130" s="135"/>
      <c r="C130" s="136" t="s">
        <v>233</v>
      </c>
      <c r="D130" s="136" t="s">
        <v>135</v>
      </c>
      <c r="E130" s="137" t="s">
        <v>234</v>
      </c>
      <c r="F130" s="138" t="s">
        <v>1418</v>
      </c>
      <c r="G130" s="139" t="s">
        <v>138</v>
      </c>
      <c r="H130" s="140">
        <v>61.46</v>
      </c>
      <c r="I130" s="141"/>
      <c r="J130" s="142">
        <f t="shared" si="20"/>
        <v>0</v>
      </c>
      <c r="K130" s="138" t="s">
        <v>139</v>
      </c>
      <c r="L130" s="26"/>
      <c r="M130" s="143" t="s">
        <v>1</v>
      </c>
      <c r="N130" s="144" t="s">
        <v>37</v>
      </c>
      <c r="O130" s="45"/>
      <c r="P130" s="145">
        <f t="shared" si="21"/>
        <v>0</v>
      </c>
      <c r="Q130" s="145">
        <v>0.12458</v>
      </c>
      <c r="R130" s="145">
        <f t="shared" si="22"/>
        <v>7.6566868000000001</v>
      </c>
      <c r="S130" s="145">
        <v>0</v>
      </c>
      <c r="T130" s="146">
        <f t="shared" si="23"/>
        <v>0</v>
      </c>
      <c r="AR130" s="12" t="s">
        <v>140</v>
      </c>
      <c r="AT130" s="12" t="s">
        <v>135</v>
      </c>
      <c r="AU130" s="12" t="s">
        <v>141</v>
      </c>
      <c r="AY130" s="12" t="s">
        <v>133</v>
      </c>
      <c r="BE130" s="147">
        <f t="shared" si="24"/>
        <v>0</v>
      </c>
      <c r="BF130" s="147">
        <f t="shared" si="25"/>
        <v>0</v>
      </c>
      <c r="BG130" s="147">
        <f t="shared" si="26"/>
        <v>0</v>
      </c>
      <c r="BH130" s="147">
        <f t="shared" si="27"/>
        <v>0</v>
      </c>
      <c r="BI130" s="147">
        <f t="shared" si="28"/>
        <v>0</v>
      </c>
      <c r="BJ130" s="12" t="s">
        <v>141</v>
      </c>
      <c r="BK130" s="147">
        <f t="shared" si="29"/>
        <v>0</v>
      </c>
      <c r="BL130" s="12" t="s">
        <v>140</v>
      </c>
      <c r="BM130" s="12" t="s">
        <v>235</v>
      </c>
    </row>
    <row r="131" spans="2:65" s="10" customFormat="1" ht="22.9" customHeight="1">
      <c r="B131" s="122"/>
      <c r="D131" s="123" t="s">
        <v>64</v>
      </c>
      <c r="E131" s="133" t="s">
        <v>140</v>
      </c>
      <c r="F131" s="133" t="s">
        <v>236</v>
      </c>
      <c r="I131" s="125"/>
      <c r="J131" s="134">
        <f>BK131</f>
        <v>0</v>
      </c>
      <c r="L131" s="122"/>
      <c r="M131" s="127"/>
      <c r="N131" s="128"/>
      <c r="O131" s="128"/>
      <c r="P131" s="129">
        <f>SUM(P132:P147)</f>
        <v>0</v>
      </c>
      <c r="Q131" s="128"/>
      <c r="R131" s="129">
        <f>SUM(R132:R147)</f>
        <v>47.023307229999993</v>
      </c>
      <c r="S131" s="128"/>
      <c r="T131" s="130">
        <f>SUM(T132:T147)</f>
        <v>0</v>
      </c>
      <c r="AR131" s="123" t="s">
        <v>72</v>
      </c>
      <c r="AT131" s="131" t="s">
        <v>64</v>
      </c>
      <c r="AU131" s="131" t="s">
        <v>72</v>
      </c>
      <c r="AY131" s="123" t="s">
        <v>133</v>
      </c>
      <c r="BK131" s="132">
        <f>SUM(BK132:BK147)</f>
        <v>0</v>
      </c>
    </row>
    <row r="132" spans="2:65" s="1" customFormat="1" ht="16.5" customHeight="1">
      <c r="B132" s="135"/>
      <c r="C132" s="136" t="s">
        <v>237</v>
      </c>
      <c r="D132" s="136" t="s">
        <v>135</v>
      </c>
      <c r="E132" s="137" t="s">
        <v>238</v>
      </c>
      <c r="F132" s="138" t="s">
        <v>239</v>
      </c>
      <c r="G132" s="139" t="s">
        <v>145</v>
      </c>
      <c r="H132" s="140">
        <v>12.45</v>
      </c>
      <c r="I132" s="141"/>
      <c r="J132" s="142">
        <f t="shared" ref="J132:J147" si="30">ROUND(I132*H132,2)</f>
        <v>0</v>
      </c>
      <c r="K132" s="138" t="s">
        <v>139</v>
      </c>
      <c r="L132" s="26"/>
      <c r="M132" s="143" t="s">
        <v>1</v>
      </c>
      <c r="N132" s="144" t="s">
        <v>37</v>
      </c>
      <c r="O132" s="45"/>
      <c r="P132" s="145">
        <f t="shared" ref="P132:P147" si="31">O132*H132</f>
        <v>0</v>
      </c>
      <c r="Q132" s="145">
        <v>2.4018999999999999</v>
      </c>
      <c r="R132" s="145">
        <f t="shared" ref="R132:R147" si="32">Q132*H132</f>
        <v>29.903654999999997</v>
      </c>
      <c r="S132" s="145">
        <v>0</v>
      </c>
      <c r="T132" s="146">
        <f t="shared" ref="T132:T147" si="33">S132*H132</f>
        <v>0</v>
      </c>
      <c r="AR132" s="12" t="s">
        <v>140</v>
      </c>
      <c r="AT132" s="12" t="s">
        <v>135</v>
      </c>
      <c r="AU132" s="12" t="s">
        <v>141</v>
      </c>
      <c r="AY132" s="12" t="s">
        <v>133</v>
      </c>
      <c r="BE132" s="147">
        <f t="shared" ref="BE132:BE147" si="34">IF(N132="základná",J132,0)</f>
        <v>0</v>
      </c>
      <c r="BF132" s="147">
        <f t="shared" ref="BF132:BF147" si="35">IF(N132="znížená",J132,0)</f>
        <v>0</v>
      </c>
      <c r="BG132" s="147">
        <f t="shared" ref="BG132:BG147" si="36">IF(N132="zákl. prenesená",J132,0)</f>
        <v>0</v>
      </c>
      <c r="BH132" s="147">
        <f t="shared" ref="BH132:BH147" si="37">IF(N132="zníž. prenesená",J132,0)</f>
        <v>0</v>
      </c>
      <c r="BI132" s="147">
        <f t="shared" ref="BI132:BI147" si="38">IF(N132="nulová",J132,0)</f>
        <v>0</v>
      </c>
      <c r="BJ132" s="12" t="s">
        <v>141</v>
      </c>
      <c r="BK132" s="147">
        <f t="shared" ref="BK132:BK147" si="39">ROUND(I132*H132,2)</f>
        <v>0</v>
      </c>
      <c r="BL132" s="12" t="s">
        <v>140</v>
      </c>
      <c r="BM132" s="12" t="s">
        <v>240</v>
      </c>
    </row>
    <row r="133" spans="2:65" s="1" customFormat="1" ht="16.5" customHeight="1">
      <c r="B133" s="135"/>
      <c r="C133" s="136" t="s">
        <v>241</v>
      </c>
      <c r="D133" s="136" t="s">
        <v>135</v>
      </c>
      <c r="E133" s="137" t="s">
        <v>242</v>
      </c>
      <c r="F133" s="138" t="s">
        <v>243</v>
      </c>
      <c r="G133" s="139" t="s">
        <v>138</v>
      </c>
      <c r="H133" s="140">
        <v>47.203000000000003</v>
      </c>
      <c r="I133" s="141"/>
      <c r="J133" s="142">
        <f t="shared" si="30"/>
        <v>0</v>
      </c>
      <c r="K133" s="138" t="s">
        <v>139</v>
      </c>
      <c r="L133" s="26"/>
      <c r="M133" s="143" t="s">
        <v>1</v>
      </c>
      <c r="N133" s="144" t="s">
        <v>37</v>
      </c>
      <c r="O133" s="45"/>
      <c r="P133" s="145">
        <f t="shared" si="31"/>
        <v>0</v>
      </c>
      <c r="Q133" s="145">
        <v>4.3899999999999998E-3</v>
      </c>
      <c r="R133" s="145">
        <f t="shared" si="32"/>
        <v>0.20722117000000001</v>
      </c>
      <c r="S133" s="145">
        <v>0</v>
      </c>
      <c r="T133" s="146">
        <f t="shared" si="33"/>
        <v>0</v>
      </c>
      <c r="AR133" s="12" t="s">
        <v>140</v>
      </c>
      <c r="AT133" s="12" t="s">
        <v>135</v>
      </c>
      <c r="AU133" s="12" t="s">
        <v>141</v>
      </c>
      <c r="AY133" s="12" t="s">
        <v>133</v>
      </c>
      <c r="BE133" s="147">
        <f t="shared" si="34"/>
        <v>0</v>
      </c>
      <c r="BF133" s="147">
        <f t="shared" si="35"/>
        <v>0</v>
      </c>
      <c r="BG133" s="147">
        <f t="shared" si="36"/>
        <v>0</v>
      </c>
      <c r="BH133" s="147">
        <f t="shared" si="37"/>
        <v>0</v>
      </c>
      <c r="BI133" s="147">
        <f t="shared" si="38"/>
        <v>0</v>
      </c>
      <c r="BJ133" s="12" t="s">
        <v>141</v>
      </c>
      <c r="BK133" s="147">
        <f t="shared" si="39"/>
        <v>0</v>
      </c>
      <c r="BL133" s="12" t="s">
        <v>140</v>
      </c>
      <c r="BM133" s="12" t="s">
        <v>244</v>
      </c>
    </row>
    <row r="134" spans="2:65" s="1" customFormat="1" ht="16.5" customHeight="1">
      <c r="B134" s="135"/>
      <c r="C134" s="136" t="s">
        <v>245</v>
      </c>
      <c r="D134" s="136" t="s">
        <v>135</v>
      </c>
      <c r="E134" s="137" t="s">
        <v>246</v>
      </c>
      <c r="F134" s="138" t="s">
        <v>247</v>
      </c>
      <c r="G134" s="139" t="s">
        <v>138</v>
      </c>
      <c r="H134" s="140">
        <v>47.203000000000003</v>
      </c>
      <c r="I134" s="141"/>
      <c r="J134" s="142">
        <f t="shared" si="30"/>
        <v>0</v>
      </c>
      <c r="K134" s="138" t="s">
        <v>139</v>
      </c>
      <c r="L134" s="26"/>
      <c r="M134" s="143" t="s">
        <v>1</v>
      </c>
      <c r="N134" s="144" t="s">
        <v>37</v>
      </c>
      <c r="O134" s="45"/>
      <c r="P134" s="145">
        <f t="shared" si="31"/>
        <v>0</v>
      </c>
      <c r="Q134" s="145">
        <v>0</v>
      </c>
      <c r="R134" s="145">
        <f t="shared" si="32"/>
        <v>0</v>
      </c>
      <c r="S134" s="145">
        <v>0</v>
      </c>
      <c r="T134" s="146">
        <f t="shared" si="33"/>
        <v>0</v>
      </c>
      <c r="AR134" s="12" t="s">
        <v>140</v>
      </c>
      <c r="AT134" s="12" t="s">
        <v>135</v>
      </c>
      <c r="AU134" s="12" t="s">
        <v>141</v>
      </c>
      <c r="AY134" s="12" t="s">
        <v>133</v>
      </c>
      <c r="BE134" s="147">
        <f t="shared" si="34"/>
        <v>0</v>
      </c>
      <c r="BF134" s="147">
        <f t="shared" si="35"/>
        <v>0</v>
      </c>
      <c r="BG134" s="147">
        <f t="shared" si="36"/>
        <v>0</v>
      </c>
      <c r="BH134" s="147">
        <f t="shared" si="37"/>
        <v>0</v>
      </c>
      <c r="BI134" s="147">
        <f t="shared" si="38"/>
        <v>0</v>
      </c>
      <c r="BJ134" s="12" t="s">
        <v>141</v>
      </c>
      <c r="BK134" s="147">
        <f t="shared" si="39"/>
        <v>0</v>
      </c>
      <c r="BL134" s="12" t="s">
        <v>140</v>
      </c>
      <c r="BM134" s="12" t="s">
        <v>248</v>
      </c>
    </row>
    <row r="135" spans="2:65" s="1" customFormat="1" ht="16.5" customHeight="1">
      <c r="B135" s="135"/>
      <c r="C135" s="136" t="s">
        <v>249</v>
      </c>
      <c r="D135" s="136" t="s">
        <v>135</v>
      </c>
      <c r="E135" s="137" t="s">
        <v>250</v>
      </c>
      <c r="F135" s="138" t="s">
        <v>251</v>
      </c>
      <c r="G135" s="139" t="s">
        <v>138</v>
      </c>
      <c r="H135" s="140">
        <v>47.203000000000003</v>
      </c>
      <c r="I135" s="141"/>
      <c r="J135" s="142">
        <f t="shared" si="30"/>
        <v>0</v>
      </c>
      <c r="K135" s="138" t="s">
        <v>139</v>
      </c>
      <c r="L135" s="26"/>
      <c r="M135" s="143" t="s">
        <v>1</v>
      </c>
      <c r="N135" s="144" t="s">
        <v>37</v>
      </c>
      <c r="O135" s="45"/>
      <c r="P135" s="145">
        <f t="shared" si="31"/>
        <v>0</v>
      </c>
      <c r="Q135" s="145">
        <v>3.8700000000000002E-3</v>
      </c>
      <c r="R135" s="145">
        <f t="shared" si="32"/>
        <v>0.18267561000000002</v>
      </c>
      <c r="S135" s="145">
        <v>0</v>
      </c>
      <c r="T135" s="146">
        <f t="shared" si="33"/>
        <v>0</v>
      </c>
      <c r="AR135" s="12" t="s">
        <v>140</v>
      </c>
      <c r="AT135" s="12" t="s">
        <v>135</v>
      </c>
      <c r="AU135" s="12" t="s">
        <v>141</v>
      </c>
      <c r="AY135" s="12" t="s">
        <v>133</v>
      </c>
      <c r="BE135" s="147">
        <f t="shared" si="34"/>
        <v>0</v>
      </c>
      <c r="BF135" s="147">
        <f t="shared" si="35"/>
        <v>0</v>
      </c>
      <c r="BG135" s="147">
        <f t="shared" si="36"/>
        <v>0</v>
      </c>
      <c r="BH135" s="147">
        <f t="shared" si="37"/>
        <v>0</v>
      </c>
      <c r="BI135" s="147">
        <f t="shared" si="38"/>
        <v>0</v>
      </c>
      <c r="BJ135" s="12" t="s">
        <v>141</v>
      </c>
      <c r="BK135" s="147">
        <f t="shared" si="39"/>
        <v>0</v>
      </c>
      <c r="BL135" s="12" t="s">
        <v>140</v>
      </c>
      <c r="BM135" s="12" t="s">
        <v>252</v>
      </c>
    </row>
    <row r="136" spans="2:65" s="1" customFormat="1" ht="16.5" customHeight="1">
      <c r="B136" s="135"/>
      <c r="C136" s="136" t="s">
        <v>253</v>
      </c>
      <c r="D136" s="136" t="s">
        <v>135</v>
      </c>
      <c r="E136" s="137" t="s">
        <v>254</v>
      </c>
      <c r="F136" s="138" t="s">
        <v>255</v>
      </c>
      <c r="G136" s="139" t="s">
        <v>138</v>
      </c>
      <c r="H136" s="140">
        <v>47.203000000000003</v>
      </c>
      <c r="I136" s="141"/>
      <c r="J136" s="142">
        <f t="shared" si="30"/>
        <v>0</v>
      </c>
      <c r="K136" s="138" t="s">
        <v>139</v>
      </c>
      <c r="L136" s="26"/>
      <c r="M136" s="143" t="s">
        <v>1</v>
      </c>
      <c r="N136" s="144" t="s">
        <v>37</v>
      </c>
      <c r="O136" s="45"/>
      <c r="P136" s="145">
        <f t="shared" si="31"/>
        <v>0</v>
      </c>
      <c r="Q136" s="145">
        <v>0</v>
      </c>
      <c r="R136" s="145">
        <f t="shared" si="32"/>
        <v>0</v>
      </c>
      <c r="S136" s="145">
        <v>0</v>
      </c>
      <c r="T136" s="146">
        <f t="shared" si="33"/>
        <v>0</v>
      </c>
      <c r="AR136" s="12" t="s">
        <v>140</v>
      </c>
      <c r="AT136" s="12" t="s">
        <v>135</v>
      </c>
      <c r="AU136" s="12" t="s">
        <v>141</v>
      </c>
      <c r="AY136" s="12" t="s">
        <v>133</v>
      </c>
      <c r="BE136" s="147">
        <f t="shared" si="34"/>
        <v>0</v>
      </c>
      <c r="BF136" s="147">
        <f t="shared" si="35"/>
        <v>0</v>
      </c>
      <c r="BG136" s="147">
        <f t="shared" si="36"/>
        <v>0</v>
      </c>
      <c r="BH136" s="147">
        <f t="shared" si="37"/>
        <v>0</v>
      </c>
      <c r="BI136" s="147">
        <f t="shared" si="38"/>
        <v>0</v>
      </c>
      <c r="BJ136" s="12" t="s">
        <v>141</v>
      </c>
      <c r="BK136" s="147">
        <f t="shared" si="39"/>
        <v>0</v>
      </c>
      <c r="BL136" s="12" t="s">
        <v>140</v>
      </c>
      <c r="BM136" s="12" t="s">
        <v>256</v>
      </c>
    </row>
    <row r="137" spans="2:65" s="1" customFormat="1" ht="16.5" customHeight="1">
      <c r="B137" s="135"/>
      <c r="C137" s="136" t="s">
        <v>257</v>
      </c>
      <c r="D137" s="136" t="s">
        <v>135</v>
      </c>
      <c r="E137" s="137" t="s">
        <v>258</v>
      </c>
      <c r="F137" s="138" t="s">
        <v>259</v>
      </c>
      <c r="G137" s="139" t="s">
        <v>194</v>
      </c>
      <c r="H137" s="140">
        <v>1.5940000000000001</v>
      </c>
      <c r="I137" s="141"/>
      <c r="J137" s="142">
        <f t="shared" si="30"/>
        <v>0</v>
      </c>
      <c r="K137" s="138" t="s">
        <v>139</v>
      </c>
      <c r="L137" s="26"/>
      <c r="M137" s="143" t="s">
        <v>1</v>
      </c>
      <c r="N137" s="144" t="s">
        <v>37</v>
      </c>
      <c r="O137" s="45"/>
      <c r="P137" s="145">
        <f t="shared" si="31"/>
        <v>0</v>
      </c>
      <c r="Q137" s="145">
        <v>1.01688</v>
      </c>
      <c r="R137" s="145">
        <f t="shared" si="32"/>
        <v>1.62090672</v>
      </c>
      <c r="S137" s="145">
        <v>0</v>
      </c>
      <c r="T137" s="146">
        <f t="shared" si="33"/>
        <v>0</v>
      </c>
      <c r="AR137" s="12" t="s">
        <v>140</v>
      </c>
      <c r="AT137" s="12" t="s">
        <v>135</v>
      </c>
      <c r="AU137" s="12" t="s">
        <v>141</v>
      </c>
      <c r="AY137" s="12" t="s">
        <v>133</v>
      </c>
      <c r="BE137" s="147">
        <f t="shared" si="34"/>
        <v>0</v>
      </c>
      <c r="BF137" s="147">
        <f t="shared" si="35"/>
        <v>0</v>
      </c>
      <c r="BG137" s="147">
        <f t="shared" si="36"/>
        <v>0</v>
      </c>
      <c r="BH137" s="147">
        <f t="shared" si="37"/>
        <v>0</v>
      </c>
      <c r="BI137" s="147">
        <f t="shared" si="38"/>
        <v>0</v>
      </c>
      <c r="BJ137" s="12" t="s">
        <v>141</v>
      </c>
      <c r="BK137" s="147">
        <f t="shared" si="39"/>
        <v>0</v>
      </c>
      <c r="BL137" s="12" t="s">
        <v>140</v>
      </c>
      <c r="BM137" s="12" t="s">
        <v>260</v>
      </c>
    </row>
    <row r="138" spans="2:65" s="1" customFormat="1" ht="16.5" customHeight="1">
      <c r="B138" s="135"/>
      <c r="C138" s="136" t="s">
        <v>261</v>
      </c>
      <c r="D138" s="136" t="s">
        <v>135</v>
      </c>
      <c r="E138" s="137" t="s">
        <v>262</v>
      </c>
      <c r="F138" s="138" t="s">
        <v>263</v>
      </c>
      <c r="G138" s="139" t="s">
        <v>145</v>
      </c>
      <c r="H138" s="140">
        <v>1.9370000000000001</v>
      </c>
      <c r="I138" s="141"/>
      <c r="J138" s="142">
        <f t="shared" si="30"/>
        <v>0</v>
      </c>
      <c r="K138" s="138" t="s">
        <v>139</v>
      </c>
      <c r="L138" s="26"/>
      <c r="M138" s="143" t="s">
        <v>1</v>
      </c>
      <c r="N138" s="144" t="s">
        <v>37</v>
      </c>
      <c r="O138" s="45"/>
      <c r="P138" s="145">
        <f t="shared" si="31"/>
        <v>0</v>
      </c>
      <c r="Q138" s="145">
        <v>2.4018999999999999</v>
      </c>
      <c r="R138" s="145">
        <f t="shared" si="32"/>
        <v>4.6524802999999997</v>
      </c>
      <c r="S138" s="145">
        <v>0</v>
      </c>
      <c r="T138" s="146">
        <f t="shared" si="33"/>
        <v>0</v>
      </c>
      <c r="AR138" s="12" t="s">
        <v>140</v>
      </c>
      <c r="AT138" s="12" t="s">
        <v>135</v>
      </c>
      <c r="AU138" s="12" t="s">
        <v>141</v>
      </c>
      <c r="AY138" s="12" t="s">
        <v>133</v>
      </c>
      <c r="BE138" s="147">
        <f t="shared" si="34"/>
        <v>0</v>
      </c>
      <c r="BF138" s="147">
        <f t="shared" si="35"/>
        <v>0</v>
      </c>
      <c r="BG138" s="147">
        <f t="shared" si="36"/>
        <v>0</v>
      </c>
      <c r="BH138" s="147">
        <f t="shared" si="37"/>
        <v>0</v>
      </c>
      <c r="BI138" s="147">
        <f t="shared" si="38"/>
        <v>0</v>
      </c>
      <c r="BJ138" s="12" t="s">
        <v>141</v>
      </c>
      <c r="BK138" s="147">
        <f t="shared" si="39"/>
        <v>0</v>
      </c>
      <c r="BL138" s="12" t="s">
        <v>140</v>
      </c>
      <c r="BM138" s="12" t="s">
        <v>264</v>
      </c>
    </row>
    <row r="139" spans="2:65" s="1" customFormat="1" ht="16.5" customHeight="1">
      <c r="B139" s="135"/>
      <c r="C139" s="136" t="s">
        <v>265</v>
      </c>
      <c r="D139" s="136" t="s">
        <v>135</v>
      </c>
      <c r="E139" s="137" t="s">
        <v>266</v>
      </c>
      <c r="F139" s="138" t="s">
        <v>267</v>
      </c>
      <c r="G139" s="139" t="s">
        <v>138</v>
      </c>
      <c r="H139" s="140">
        <v>17.64</v>
      </c>
      <c r="I139" s="141"/>
      <c r="J139" s="142">
        <f t="shared" si="30"/>
        <v>0</v>
      </c>
      <c r="K139" s="138" t="s">
        <v>139</v>
      </c>
      <c r="L139" s="26"/>
      <c r="M139" s="143" t="s">
        <v>1</v>
      </c>
      <c r="N139" s="144" t="s">
        <v>37</v>
      </c>
      <c r="O139" s="45"/>
      <c r="P139" s="145">
        <f t="shared" si="31"/>
        <v>0</v>
      </c>
      <c r="Q139" s="145">
        <v>3.64E-3</v>
      </c>
      <c r="R139" s="145">
        <f t="shared" si="32"/>
        <v>6.4209600000000006E-2</v>
      </c>
      <c r="S139" s="145">
        <v>0</v>
      </c>
      <c r="T139" s="146">
        <f t="shared" si="33"/>
        <v>0</v>
      </c>
      <c r="AR139" s="12" t="s">
        <v>140</v>
      </c>
      <c r="AT139" s="12" t="s">
        <v>135</v>
      </c>
      <c r="AU139" s="12" t="s">
        <v>141</v>
      </c>
      <c r="AY139" s="12" t="s">
        <v>133</v>
      </c>
      <c r="BE139" s="147">
        <f t="shared" si="34"/>
        <v>0</v>
      </c>
      <c r="BF139" s="147">
        <f t="shared" si="35"/>
        <v>0</v>
      </c>
      <c r="BG139" s="147">
        <f t="shared" si="36"/>
        <v>0</v>
      </c>
      <c r="BH139" s="147">
        <f t="shared" si="37"/>
        <v>0</v>
      </c>
      <c r="BI139" s="147">
        <f t="shared" si="38"/>
        <v>0</v>
      </c>
      <c r="BJ139" s="12" t="s">
        <v>141</v>
      </c>
      <c r="BK139" s="147">
        <f t="shared" si="39"/>
        <v>0</v>
      </c>
      <c r="BL139" s="12" t="s">
        <v>140</v>
      </c>
      <c r="BM139" s="12" t="s">
        <v>268</v>
      </c>
    </row>
    <row r="140" spans="2:65" s="1" customFormat="1" ht="16.5" customHeight="1">
      <c r="B140" s="135"/>
      <c r="C140" s="136" t="s">
        <v>269</v>
      </c>
      <c r="D140" s="136" t="s">
        <v>135</v>
      </c>
      <c r="E140" s="137" t="s">
        <v>270</v>
      </c>
      <c r="F140" s="138" t="s">
        <v>271</v>
      </c>
      <c r="G140" s="139" t="s">
        <v>138</v>
      </c>
      <c r="H140" s="140">
        <v>17.64</v>
      </c>
      <c r="I140" s="141"/>
      <c r="J140" s="142">
        <f t="shared" si="30"/>
        <v>0</v>
      </c>
      <c r="K140" s="138" t="s">
        <v>139</v>
      </c>
      <c r="L140" s="26"/>
      <c r="M140" s="143" t="s">
        <v>1</v>
      </c>
      <c r="N140" s="144" t="s">
        <v>37</v>
      </c>
      <c r="O140" s="45"/>
      <c r="P140" s="145">
        <f t="shared" si="31"/>
        <v>0</v>
      </c>
      <c r="Q140" s="145">
        <v>0</v>
      </c>
      <c r="R140" s="145">
        <f t="shared" si="32"/>
        <v>0</v>
      </c>
      <c r="S140" s="145">
        <v>0</v>
      </c>
      <c r="T140" s="146">
        <f t="shared" si="33"/>
        <v>0</v>
      </c>
      <c r="AR140" s="12" t="s">
        <v>140</v>
      </c>
      <c r="AT140" s="12" t="s">
        <v>135</v>
      </c>
      <c r="AU140" s="12" t="s">
        <v>141</v>
      </c>
      <c r="AY140" s="12" t="s">
        <v>133</v>
      </c>
      <c r="BE140" s="147">
        <f t="shared" si="34"/>
        <v>0</v>
      </c>
      <c r="BF140" s="147">
        <f t="shared" si="35"/>
        <v>0</v>
      </c>
      <c r="BG140" s="147">
        <f t="shared" si="36"/>
        <v>0</v>
      </c>
      <c r="BH140" s="147">
        <f t="shared" si="37"/>
        <v>0</v>
      </c>
      <c r="BI140" s="147">
        <f t="shared" si="38"/>
        <v>0</v>
      </c>
      <c r="BJ140" s="12" t="s">
        <v>141</v>
      </c>
      <c r="BK140" s="147">
        <f t="shared" si="39"/>
        <v>0</v>
      </c>
      <c r="BL140" s="12" t="s">
        <v>140</v>
      </c>
      <c r="BM140" s="12" t="s">
        <v>272</v>
      </c>
    </row>
    <row r="141" spans="2:65" s="1" customFormat="1" ht="16.5" customHeight="1">
      <c r="B141" s="135"/>
      <c r="C141" s="136" t="s">
        <v>273</v>
      </c>
      <c r="D141" s="136" t="s">
        <v>135</v>
      </c>
      <c r="E141" s="137" t="s">
        <v>274</v>
      </c>
      <c r="F141" s="138" t="s">
        <v>275</v>
      </c>
      <c r="G141" s="139" t="s">
        <v>194</v>
      </c>
      <c r="H141" s="140">
        <v>0.31</v>
      </c>
      <c r="I141" s="141"/>
      <c r="J141" s="142">
        <f t="shared" si="30"/>
        <v>0</v>
      </c>
      <c r="K141" s="138" t="s">
        <v>139</v>
      </c>
      <c r="L141" s="26"/>
      <c r="M141" s="143" t="s">
        <v>1</v>
      </c>
      <c r="N141" s="144" t="s">
        <v>37</v>
      </c>
      <c r="O141" s="45"/>
      <c r="P141" s="145">
        <f t="shared" si="31"/>
        <v>0</v>
      </c>
      <c r="Q141" s="145">
        <v>1.01688</v>
      </c>
      <c r="R141" s="145">
        <f t="shared" si="32"/>
        <v>0.31523279999999998</v>
      </c>
      <c r="S141" s="145">
        <v>0</v>
      </c>
      <c r="T141" s="146">
        <f t="shared" si="33"/>
        <v>0</v>
      </c>
      <c r="AR141" s="12" t="s">
        <v>140</v>
      </c>
      <c r="AT141" s="12" t="s">
        <v>135</v>
      </c>
      <c r="AU141" s="12" t="s">
        <v>141</v>
      </c>
      <c r="AY141" s="12" t="s">
        <v>133</v>
      </c>
      <c r="BE141" s="147">
        <f t="shared" si="34"/>
        <v>0</v>
      </c>
      <c r="BF141" s="147">
        <f t="shared" si="35"/>
        <v>0</v>
      </c>
      <c r="BG141" s="147">
        <f t="shared" si="36"/>
        <v>0</v>
      </c>
      <c r="BH141" s="147">
        <f t="shared" si="37"/>
        <v>0</v>
      </c>
      <c r="BI141" s="147">
        <f t="shared" si="38"/>
        <v>0</v>
      </c>
      <c r="BJ141" s="12" t="s">
        <v>141</v>
      </c>
      <c r="BK141" s="147">
        <f t="shared" si="39"/>
        <v>0</v>
      </c>
      <c r="BL141" s="12" t="s">
        <v>140</v>
      </c>
      <c r="BM141" s="12" t="s">
        <v>276</v>
      </c>
    </row>
    <row r="142" spans="2:65" s="1" customFormat="1" ht="16.5" customHeight="1">
      <c r="B142" s="135"/>
      <c r="C142" s="136" t="s">
        <v>277</v>
      </c>
      <c r="D142" s="136" t="s">
        <v>135</v>
      </c>
      <c r="E142" s="137" t="s">
        <v>278</v>
      </c>
      <c r="F142" s="138" t="s">
        <v>279</v>
      </c>
      <c r="G142" s="139" t="s">
        <v>145</v>
      </c>
      <c r="H142" s="140">
        <v>3.9470000000000001</v>
      </c>
      <c r="I142" s="141"/>
      <c r="J142" s="142">
        <f t="shared" si="30"/>
        <v>0</v>
      </c>
      <c r="K142" s="138" t="s">
        <v>139</v>
      </c>
      <c r="L142" s="26"/>
      <c r="M142" s="143" t="s">
        <v>1</v>
      </c>
      <c r="N142" s="144" t="s">
        <v>37</v>
      </c>
      <c r="O142" s="45"/>
      <c r="P142" s="145">
        <f t="shared" si="31"/>
        <v>0</v>
      </c>
      <c r="Q142" s="145">
        <v>2.4018600000000001</v>
      </c>
      <c r="R142" s="145">
        <f t="shared" si="32"/>
        <v>9.4801414200000007</v>
      </c>
      <c r="S142" s="145">
        <v>0</v>
      </c>
      <c r="T142" s="146">
        <f t="shared" si="33"/>
        <v>0</v>
      </c>
      <c r="AR142" s="12" t="s">
        <v>140</v>
      </c>
      <c r="AT142" s="12" t="s">
        <v>135</v>
      </c>
      <c r="AU142" s="12" t="s">
        <v>141</v>
      </c>
      <c r="AY142" s="12" t="s">
        <v>133</v>
      </c>
      <c r="BE142" s="147">
        <f t="shared" si="34"/>
        <v>0</v>
      </c>
      <c r="BF142" s="147">
        <f t="shared" si="35"/>
        <v>0</v>
      </c>
      <c r="BG142" s="147">
        <f t="shared" si="36"/>
        <v>0</v>
      </c>
      <c r="BH142" s="147">
        <f t="shared" si="37"/>
        <v>0</v>
      </c>
      <c r="BI142" s="147">
        <f t="shared" si="38"/>
        <v>0</v>
      </c>
      <c r="BJ142" s="12" t="s">
        <v>141</v>
      </c>
      <c r="BK142" s="147">
        <f t="shared" si="39"/>
        <v>0</v>
      </c>
      <c r="BL142" s="12" t="s">
        <v>140</v>
      </c>
      <c r="BM142" s="12" t="s">
        <v>280</v>
      </c>
    </row>
    <row r="143" spans="2:65" s="1" customFormat="1" ht="16.5" customHeight="1">
      <c r="B143" s="135"/>
      <c r="C143" s="136" t="s">
        <v>281</v>
      </c>
      <c r="D143" s="136" t="s">
        <v>135</v>
      </c>
      <c r="E143" s="137" t="s">
        <v>282</v>
      </c>
      <c r="F143" s="138" t="s">
        <v>283</v>
      </c>
      <c r="G143" s="139" t="s">
        <v>138</v>
      </c>
      <c r="H143" s="140">
        <v>26.315000000000001</v>
      </c>
      <c r="I143" s="141"/>
      <c r="J143" s="142">
        <f t="shared" si="30"/>
        <v>0</v>
      </c>
      <c r="K143" s="138" t="s">
        <v>139</v>
      </c>
      <c r="L143" s="26"/>
      <c r="M143" s="143" t="s">
        <v>1</v>
      </c>
      <c r="N143" s="144" t="s">
        <v>37</v>
      </c>
      <c r="O143" s="45"/>
      <c r="P143" s="145">
        <f t="shared" si="31"/>
        <v>0</v>
      </c>
      <c r="Q143" s="145">
        <v>3.4099999999999998E-3</v>
      </c>
      <c r="R143" s="145">
        <f t="shared" si="32"/>
        <v>8.9734149999999999E-2</v>
      </c>
      <c r="S143" s="145">
        <v>0</v>
      </c>
      <c r="T143" s="146">
        <f t="shared" si="33"/>
        <v>0</v>
      </c>
      <c r="AR143" s="12" t="s">
        <v>140</v>
      </c>
      <c r="AT143" s="12" t="s">
        <v>135</v>
      </c>
      <c r="AU143" s="12" t="s">
        <v>141</v>
      </c>
      <c r="AY143" s="12" t="s">
        <v>133</v>
      </c>
      <c r="BE143" s="147">
        <f t="shared" si="34"/>
        <v>0</v>
      </c>
      <c r="BF143" s="147">
        <f t="shared" si="35"/>
        <v>0</v>
      </c>
      <c r="BG143" s="147">
        <f t="shared" si="36"/>
        <v>0</v>
      </c>
      <c r="BH143" s="147">
        <f t="shared" si="37"/>
        <v>0</v>
      </c>
      <c r="BI143" s="147">
        <f t="shared" si="38"/>
        <v>0</v>
      </c>
      <c r="BJ143" s="12" t="s">
        <v>141</v>
      </c>
      <c r="BK143" s="147">
        <f t="shared" si="39"/>
        <v>0</v>
      </c>
      <c r="BL143" s="12" t="s">
        <v>140</v>
      </c>
      <c r="BM143" s="12" t="s">
        <v>284</v>
      </c>
    </row>
    <row r="144" spans="2:65" s="1" customFormat="1" ht="16.5" customHeight="1">
      <c r="B144" s="135"/>
      <c r="C144" s="136" t="s">
        <v>285</v>
      </c>
      <c r="D144" s="136" t="s">
        <v>135</v>
      </c>
      <c r="E144" s="137" t="s">
        <v>286</v>
      </c>
      <c r="F144" s="138" t="s">
        <v>287</v>
      </c>
      <c r="G144" s="139" t="s">
        <v>138</v>
      </c>
      <c r="H144" s="140">
        <v>26.315000000000001</v>
      </c>
      <c r="I144" s="141"/>
      <c r="J144" s="142">
        <f t="shared" si="30"/>
        <v>0</v>
      </c>
      <c r="K144" s="138" t="s">
        <v>139</v>
      </c>
      <c r="L144" s="26"/>
      <c r="M144" s="143" t="s">
        <v>1</v>
      </c>
      <c r="N144" s="144" t="s">
        <v>37</v>
      </c>
      <c r="O144" s="45"/>
      <c r="P144" s="145">
        <f t="shared" si="31"/>
        <v>0</v>
      </c>
      <c r="Q144" s="145">
        <v>0</v>
      </c>
      <c r="R144" s="145">
        <f t="shared" si="32"/>
        <v>0</v>
      </c>
      <c r="S144" s="145">
        <v>0</v>
      </c>
      <c r="T144" s="146">
        <f t="shared" si="33"/>
        <v>0</v>
      </c>
      <c r="AR144" s="12" t="s">
        <v>140</v>
      </c>
      <c r="AT144" s="12" t="s">
        <v>135</v>
      </c>
      <c r="AU144" s="12" t="s">
        <v>141</v>
      </c>
      <c r="AY144" s="12" t="s">
        <v>133</v>
      </c>
      <c r="BE144" s="147">
        <f t="shared" si="34"/>
        <v>0</v>
      </c>
      <c r="BF144" s="147">
        <f t="shared" si="35"/>
        <v>0</v>
      </c>
      <c r="BG144" s="147">
        <f t="shared" si="36"/>
        <v>0</v>
      </c>
      <c r="BH144" s="147">
        <f t="shared" si="37"/>
        <v>0</v>
      </c>
      <c r="BI144" s="147">
        <f t="shared" si="38"/>
        <v>0</v>
      </c>
      <c r="BJ144" s="12" t="s">
        <v>141</v>
      </c>
      <c r="BK144" s="147">
        <f t="shared" si="39"/>
        <v>0</v>
      </c>
      <c r="BL144" s="12" t="s">
        <v>140</v>
      </c>
      <c r="BM144" s="12" t="s">
        <v>288</v>
      </c>
    </row>
    <row r="145" spans="2:65" s="1" customFormat="1" ht="16.5" customHeight="1">
      <c r="B145" s="135"/>
      <c r="C145" s="136" t="s">
        <v>289</v>
      </c>
      <c r="D145" s="136" t="s">
        <v>135</v>
      </c>
      <c r="E145" s="137" t="s">
        <v>290</v>
      </c>
      <c r="F145" s="138" t="s">
        <v>291</v>
      </c>
      <c r="G145" s="139" t="s">
        <v>194</v>
      </c>
      <c r="H145" s="140">
        <v>0.47399999999999998</v>
      </c>
      <c r="I145" s="141"/>
      <c r="J145" s="142">
        <f t="shared" si="30"/>
        <v>0</v>
      </c>
      <c r="K145" s="138" t="s">
        <v>139</v>
      </c>
      <c r="L145" s="26"/>
      <c r="M145" s="143" t="s">
        <v>1</v>
      </c>
      <c r="N145" s="144" t="s">
        <v>37</v>
      </c>
      <c r="O145" s="45"/>
      <c r="P145" s="145">
        <f t="shared" si="31"/>
        <v>0</v>
      </c>
      <c r="Q145" s="145">
        <v>1.01684</v>
      </c>
      <c r="R145" s="145">
        <f t="shared" si="32"/>
        <v>0.48198215999999994</v>
      </c>
      <c r="S145" s="145">
        <v>0</v>
      </c>
      <c r="T145" s="146">
        <f t="shared" si="33"/>
        <v>0</v>
      </c>
      <c r="AR145" s="12" t="s">
        <v>140</v>
      </c>
      <c r="AT145" s="12" t="s">
        <v>135</v>
      </c>
      <c r="AU145" s="12" t="s">
        <v>141</v>
      </c>
      <c r="AY145" s="12" t="s">
        <v>133</v>
      </c>
      <c r="BE145" s="147">
        <f t="shared" si="34"/>
        <v>0</v>
      </c>
      <c r="BF145" s="147">
        <f t="shared" si="35"/>
        <v>0</v>
      </c>
      <c r="BG145" s="147">
        <f t="shared" si="36"/>
        <v>0</v>
      </c>
      <c r="BH145" s="147">
        <f t="shared" si="37"/>
        <v>0</v>
      </c>
      <c r="BI145" s="147">
        <f t="shared" si="38"/>
        <v>0</v>
      </c>
      <c r="BJ145" s="12" t="s">
        <v>141</v>
      </c>
      <c r="BK145" s="147">
        <f t="shared" si="39"/>
        <v>0</v>
      </c>
      <c r="BL145" s="12" t="s">
        <v>140</v>
      </c>
      <c r="BM145" s="12" t="s">
        <v>292</v>
      </c>
    </row>
    <row r="146" spans="2:65" s="1" customFormat="1" ht="16.5" customHeight="1">
      <c r="B146" s="135"/>
      <c r="C146" s="136" t="s">
        <v>293</v>
      </c>
      <c r="D146" s="136" t="s">
        <v>135</v>
      </c>
      <c r="E146" s="137" t="s">
        <v>294</v>
      </c>
      <c r="F146" s="138" t="s">
        <v>295</v>
      </c>
      <c r="G146" s="139" t="s">
        <v>138</v>
      </c>
      <c r="H146" s="140">
        <v>14.532</v>
      </c>
      <c r="I146" s="141"/>
      <c r="J146" s="142">
        <f t="shared" si="30"/>
        <v>0</v>
      </c>
      <c r="K146" s="138" t="s">
        <v>139</v>
      </c>
      <c r="L146" s="26"/>
      <c r="M146" s="143" t="s">
        <v>1</v>
      </c>
      <c r="N146" s="144" t="s">
        <v>37</v>
      </c>
      <c r="O146" s="45"/>
      <c r="P146" s="145">
        <f t="shared" si="31"/>
        <v>0</v>
      </c>
      <c r="Q146" s="145">
        <v>1.4999999999999999E-4</v>
      </c>
      <c r="R146" s="145">
        <f t="shared" si="32"/>
        <v>2.1798E-3</v>
      </c>
      <c r="S146" s="145">
        <v>0</v>
      </c>
      <c r="T146" s="146">
        <f t="shared" si="33"/>
        <v>0</v>
      </c>
      <c r="AR146" s="12" t="s">
        <v>140</v>
      </c>
      <c r="AT146" s="12" t="s">
        <v>135</v>
      </c>
      <c r="AU146" s="12" t="s">
        <v>141</v>
      </c>
      <c r="AY146" s="12" t="s">
        <v>133</v>
      </c>
      <c r="BE146" s="147">
        <f t="shared" si="34"/>
        <v>0</v>
      </c>
      <c r="BF146" s="147">
        <f t="shared" si="35"/>
        <v>0</v>
      </c>
      <c r="BG146" s="147">
        <f t="shared" si="36"/>
        <v>0</v>
      </c>
      <c r="BH146" s="147">
        <f t="shared" si="37"/>
        <v>0</v>
      </c>
      <c r="BI146" s="147">
        <f t="shared" si="38"/>
        <v>0</v>
      </c>
      <c r="BJ146" s="12" t="s">
        <v>141</v>
      </c>
      <c r="BK146" s="147">
        <f t="shared" si="39"/>
        <v>0</v>
      </c>
      <c r="BL146" s="12" t="s">
        <v>140</v>
      </c>
      <c r="BM146" s="12" t="s">
        <v>296</v>
      </c>
    </row>
    <row r="147" spans="2:65" s="1" customFormat="1" ht="16.5" customHeight="1">
      <c r="B147" s="135"/>
      <c r="C147" s="148" t="s">
        <v>297</v>
      </c>
      <c r="D147" s="148" t="s">
        <v>201</v>
      </c>
      <c r="E147" s="149" t="s">
        <v>298</v>
      </c>
      <c r="F147" s="150" t="s">
        <v>1419</v>
      </c>
      <c r="G147" s="151" t="s">
        <v>138</v>
      </c>
      <c r="H147" s="152">
        <v>15.259</v>
      </c>
      <c r="I147" s="153"/>
      <c r="J147" s="154">
        <f t="shared" si="30"/>
        <v>0</v>
      </c>
      <c r="K147" s="150" t="s">
        <v>139</v>
      </c>
      <c r="L147" s="155"/>
      <c r="M147" s="156" t="s">
        <v>1</v>
      </c>
      <c r="N147" s="157" t="s">
        <v>37</v>
      </c>
      <c r="O147" s="45"/>
      <c r="P147" s="145">
        <f t="shared" si="31"/>
        <v>0</v>
      </c>
      <c r="Q147" s="145">
        <v>1.5E-3</v>
      </c>
      <c r="R147" s="145">
        <f t="shared" si="32"/>
        <v>2.2888500000000003E-2</v>
      </c>
      <c r="S147" s="145">
        <v>0</v>
      </c>
      <c r="T147" s="146">
        <f t="shared" si="33"/>
        <v>0</v>
      </c>
      <c r="AR147" s="12" t="s">
        <v>166</v>
      </c>
      <c r="AT147" s="12" t="s">
        <v>201</v>
      </c>
      <c r="AU147" s="12" t="s">
        <v>141</v>
      </c>
      <c r="AY147" s="12" t="s">
        <v>133</v>
      </c>
      <c r="BE147" s="147">
        <f t="shared" si="34"/>
        <v>0</v>
      </c>
      <c r="BF147" s="147">
        <f t="shared" si="35"/>
        <v>0</v>
      </c>
      <c r="BG147" s="147">
        <f t="shared" si="36"/>
        <v>0</v>
      </c>
      <c r="BH147" s="147">
        <f t="shared" si="37"/>
        <v>0</v>
      </c>
      <c r="BI147" s="147">
        <f t="shared" si="38"/>
        <v>0</v>
      </c>
      <c r="BJ147" s="12" t="s">
        <v>141</v>
      </c>
      <c r="BK147" s="147">
        <f t="shared" si="39"/>
        <v>0</v>
      </c>
      <c r="BL147" s="12" t="s">
        <v>140</v>
      </c>
      <c r="BM147" s="12" t="s">
        <v>299</v>
      </c>
    </row>
    <row r="148" spans="2:65" s="10" customFormat="1" ht="22.9" customHeight="1">
      <c r="B148" s="122"/>
      <c r="D148" s="123" t="s">
        <v>64</v>
      </c>
      <c r="E148" s="133" t="s">
        <v>154</v>
      </c>
      <c r="F148" s="133" t="s">
        <v>300</v>
      </c>
      <c r="I148" s="125"/>
      <c r="J148" s="134">
        <f>BK148</f>
        <v>0</v>
      </c>
      <c r="L148" s="122"/>
      <c r="M148" s="127"/>
      <c r="N148" s="128"/>
      <c r="O148" s="128"/>
      <c r="P148" s="129">
        <f>P149</f>
        <v>0</v>
      </c>
      <c r="Q148" s="128"/>
      <c r="R148" s="129">
        <f>R149</f>
        <v>24.148349999999997</v>
      </c>
      <c r="S148" s="128"/>
      <c r="T148" s="130">
        <f>T149</f>
        <v>0</v>
      </c>
      <c r="AR148" s="123" t="s">
        <v>72</v>
      </c>
      <c r="AT148" s="131" t="s">
        <v>64</v>
      </c>
      <c r="AU148" s="131" t="s">
        <v>72</v>
      </c>
      <c r="AY148" s="123" t="s">
        <v>133</v>
      </c>
      <c r="BK148" s="132">
        <f>BK149</f>
        <v>0</v>
      </c>
    </row>
    <row r="149" spans="2:65" s="1" customFormat="1" ht="16.5" customHeight="1">
      <c r="B149" s="135"/>
      <c r="C149" s="136" t="s">
        <v>301</v>
      </c>
      <c r="D149" s="136" t="s">
        <v>135</v>
      </c>
      <c r="E149" s="137" t="s">
        <v>302</v>
      </c>
      <c r="F149" s="138" t="s">
        <v>303</v>
      </c>
      <c r="G149" s="139" t="s">
        <v>145</v>
      </c>
      <c r="H149" s="140">
        <v>12.504</v>
      </c>
      <c r="I149" s="141"/>
      <c r="J149" s="142">
        <f>ROUND(I149*H149,2)</f>
        <v>0</v>
      </c>
      <c r="K149" s="138" t="s">
        <v>139</v>
      </c>
      <c r="L149" s="26"/>
      <c r="M149" s="143" t="s">
        <v>1</v>
      </c>
      <c r="N149" s="144" t="s">
        <v>37</v>
      </c>
      <c r="O149" s="45"/>
      <c r="P149" s="145">
        <f>O149*H149</f>
        <v>0</v>
      </c>
      <c r="Q149" s="145">
        <v>1.9312499999999999</v>
      </c>
      <c r="R149" s="145">
        <f>Q149*H149</f>
        <v>24.148349999999997</v>
      </c>
      <c r="S149" s="145">
        <v>0</v>
      </c>
      <c r="T149" s="146">
        <f>S149*H149</f>
        <v>0</v>
      </c>
      <c r="AR149" s="12" t="s">
        <v>140</v>
      </c>
      <c r="AT149" s="12" t="s">
        <v>135</v>
      </c>
      <c r="AU149" s="12" t="s">
        <v>141</v>
      </c>
      <c r="AY149" s="12" t="s">
        <v>133</v>
      </c>
      <c r="BE149" s="147">
        <f>IF(N149="základná",J149,0)</f>
        <v>0</v>
      </c>
      <c r="BF149" s="147">
        <f>IF(N149="znížená",J149,0)</f>
        <v>0</v>
      </c>
      <c r="BG149" s="147">
        <f>IF(N149="zákl. prenesená",J149,0)</f>
        <v>0</v>
      </c>
      <c r="BH149" s="147">
        <f>IF(N149="zníž. prenesená",J149,0)</f>
        <v>0</v>
      </c>
      <c r="BI149" s="147">
        <f>IF(N149="nulová",J149,0)</f>
        <v>0</v>
      </c>
      <c r="BJ149" s="12" t="s">
        <v>141</v>
      </c>
      <c r="BK149" s="147">
        <f>ROUND(I149*H149,2)</f>
        <v>0</v>
      </c>
      <c r="BL149" s="12" t="s">
        <v>140</v>
      </c>
      <c r="BM149" s="12" t="s">
        <v>304</v>
      </c>
    </row>
    <row r="150" spans="2:65" s="10" customFormat="1" ht="22.9" customHeight="1">
      <c r="B150" s="122"/>
      <c r="D150" s="123" t="s">
        <v>64</v>
      </c>
      <c r="E150" s="133" t="s">
        <v>158</v>
      </c>
      <c r="F150" s="133" t="s">
        <v>305</v>
      </c>
      <c r="I150" s="125"/>
      <c r="J150" s="134">
        <f>BK150</f>
        <v>0</v>
      </c>
      <c r="L150" s="122"/>
      <c r="M150" s="127"/>
      <c r="N150" s="128"/>
      <c r="O150" s="128"/>
      <c r="P150" s="129">
        <f>SUM(P151:P167)</f>
        <v>0</v>
      </c>
      <c r="Q150" s="128"/>
      <c r="R150" s="129">
        <f>SUM(R151:R167)</f>
        <v>46.150258409999999</v>
      </c>
      <c r="S150" s="128"/>
      <c r="T150" s="130">
        <f>SUM(T151:T167)</f>
        <v>0</v>
      </c>
      <c r="AR150" s="123" t="s">
        <v>72</v>
      </c>
      <c r="AT150" s="131" t="s">
        <v>64</v>
      </c>
      <c r="AU150" s="131" t="s">
        <v>72</v>
      </c>
      <c r="AY150" s="123" t="s">
        <v>133</v>
      </c>
      <c r="BK150" s="132">
        <f>SUM(BK151:BK167)</f>
        <v>0</v>
      </c>
    </row>
    <row r="151" spans="2:65" s="1" customFormat="1" ht="16.5" customHeight="1">
      <c r="B151" s="135"/>
      <c r="C151" s="136" t="s">
        <v>306</v>
      </c>
      <c r="D151" s="136" t="s">
        <v>135</v>
      </c>
      <c r="E151" s="137" t="s">
        <v>307</v>
      </c>
      <c r="F151" s="138" t="s">
        <v>1420</v>
      </c>
      <c r="G151" s="139" t="s">
        <v>138</v>
      </c>
      <c r="H151" s="140">
        <v>184.072</v>
      </c>
      <c r="I151" s="141"/>
      <c r="J151" s="142">
        <f t="shared" ref="J151:J167" si="40">ROUND(I151*H151,2)</f>
        <v>0</v>
      </c>
      <c r="K151" s="138" t="s">
        <v>139</v>
      </c>
      <c r="L151" s="26"/>
      <c r="M151" s="143" t="s">
        <v>1</v>
      </c>
      <c r="N151" s="144" t="s">
        <v>37</v>
      </c>
      <c r="O151" s="45"/>
      <c r="P151" s="145">
        <f t="shared" ref="P151:P167" si="41">O151*H151</f>
        <v>0</v>
      </c>
      <c r="Q151" s="145">
        <v>3.0000000000000001E-5</v>
      </c>
      <c r="R151" s="145">
        <f t="shared" ref="R151:R167" si="42">Q151*H151</f>
        <v>5.5221599999999999E-3</v>
      </c>
      <c r="S151" s="145">
        <v>0</v>
      </c>
      <c r="T151" s="146">
        <f t="shared" ref="T151:T167" si="43">S151*H151</f>
        <v>0</v>
      </c>
      <c r="AR151" s="12" t="s">
        <v>140</v>
      </c>
      <c r="AT151" s="12" t="s">
        <v>135</v>
      </c>
      <c r="AU151" s="12" t="s">
        <v>141</v>
      </c>
      <c r="AY151" s="12" t="s">
        <v>133</v>
      </c>
      <c r="BE151" s="147">
        <f t="shared" ref="BE151:BE167" si="44">IF(N151="základná",J151,0)</f>
        <v>0</v>
      </c>
      <c r="BF151" s="147">
        <f t="shared" ref="BF151:BF167" si="45">IF(N151="znížená",J151,0)</f>
        <v>0</v>
      </c>
      <c r="BG151" s="147">
        <f t="shared" ref="BG151:BG167" si="46">IF(N151="zákl. prenesená",J151,0)</f>
        <v>0</v>
      </c>
      <c r="BH151" s="147">
        <f t="shared" ref="BH151:BH167" si="47">IF(N151="zníž. prenesená",J151,0)</f>
        <v>0</v>
      </c>
      <c r="BI151" s="147">
        <f t="shared" ref="BI151:BI167" si="48">IF(N151="nulová",J151,0)</f>
        <v>0</v>
      </c>
      <c r="BJ151" s="12" t="s">
        <v>141</v>
      </c>
      <c r="BK151" s="147">
        <f t="shared" ref="BK151:BK167" si="49">ROUND(I151*H151,2)</f>
        <v>0</v>
      </c>
      <c r="BL151" s="12" t="s">
        <v>140</v>
      </c>
      <c r="BM151" s="12" t="s">
        <v>308</v>
      </c>
    </row>
    <row r="152" spans="2:65" s="1" customFormat="1" ht="16.5" customHeight="1">
      <c r="B152" s="135"/>
      <c r="C152" s="136" t="s">
        <v>309</v>
      </c>
      <c r="D152" s="136" t="s">
        <v>135</v>
      </c>
      <c r="E152" s="137" t="s">
        <v>310</v>
      </c>
      <c r="F152" s="138" t="s">
        <v>1421</v>
      </c>
      <c r="G152" s="139" t="s">
        <v>138</v>
      </c>
      <c r="H152" s="140">
        <v>227.71199999999999</v>
      </c>
      <c r="I152" s="141"/>
      <c r="J152" s="142">
        <f t="shared" si="40"/>
        <v>0</v>
      </c>
      <c r="K152" s="138" t="s">
        <v>139</v>
      </c>
      <c r="L152" s="26"/>
      <c r="M152" s="143" t="s">
        <v>1</v>
      </c>
      <c r="N152" s="144" t="s">
        <v>37</v>
      </c>
      <c r="O152" s="45"/>
      <c r="P152" s="145">
        <f t="shared" si="41"/>
        <v>0</v>
      </c>
      <c r="Q152" s="145">
        <v>4.2000000000000002E-4</v>
      </c>
      <c r="R152" s="145">
        <f t="shared" si="42"/>
        <v>9.5639039999999995E-2</v>
      </c>
      <c r="S152" s="145">
        <v>0</v>
      </c>
      <c r="T152" s="146">
        <f t="shared" si="43"/>
        <v>0</v>
      </c>
      <c r="AR152" s="12" t="s">
        <v>140</v>
      </c>
      <c r="AT152" s="12" t="s">
        <v>135</v>
      </c>
      <c r="AU152" s="12" t="s">
        <v>141</v>
      </c>
      <c r="AY152" s="12" t="s">
        <v>133</v>
      </c>
      <c r="BE152" s="147">
        <f t="shared" si="44"/>
        <v>0</v>
      </c>
      <c r="BF152" s="147">
        <f t="shared" si="45"/>
        <v>0</v>
      </c>
      <c r="BG152" s="147">
        <f t="shared" si="46"/>
        <v>0</v>
      </c>
      <c r="BH152" s="147">
        <f t="shared" si="47"/>
        <v>0</v>
      </c>
      <c r="BI152" s="147">
        <f t="shared" si="48"/>
        <v>0</v>
      </c>
      <c r="BJ152" s="12" t="s">
        <v>141</v>
      </c>
      <c r="BK152" s="147">
        <f t="shared" si="49"/>
        <v>0</v>
      </c>
      <c r="BL152" s="12" t="s">
        <v>140</v>
      </c>
      <c r="BM152" s="12" t="s">
        <v>311</v>
      </c>
    </row>
    <row r="153" spans="2:65" s="1" customFormat="1" ht="16.5" customHeight="1">
      <c r="B153" s="135"/>
      <c r="C153" s="136" t="s">
        <v>312</v>
      </c>
      <c r="D153" s="136" t="s">
        <v>135</v>
      </c>
      <c r="E153" s="137" t="s">
        <v>313</v>
      </c>
      <c r="F153" s="138" t="s">
        <v>1422</v>
      </c>
      <c r="G153" s="139" t="s">
        <v>138</v>
      </c>
      <c r="H153" s="140">
        <v>184.072</v>
      </c>
      <c r="I153" s="141"/>
      <c r="J153" s="142">
        <f t="shared" si="40"/>
        <v>0</v>
      </c>
      <c r="K153" s="138" t="s">
        <v>139</v>
      </c>
      <c r="L153" s="26"/>
      <c r="M153" s="143" t="s">
        <v>1</v>
      </c>
      <c r="N153" s="144" t="s">
        <v>37</v>
      </c>
      <c r="O153" s="45"/>
      <c r="P153" s="145">
        <f t="shared" si="41"/>
        <v>0</v>
      </c>
      <c r="Q153" s="145">
        <v>4.7200000000000002E-3</v>
      </c>
      <c r="R153" s="145">
        <f t="shared" si="42"/>
        <v>0.86881984000000001</v>
      </c>
      <c r="S153" s="145">
        <v>0</v>
      </c>
      <c r="T153" s="146">
        <f t="shared" si="43"/>
        <v>0</v>
      </c>
      <c r="AR153" s="12" t="s">
        <v>140</v>
      </c>
      <c r="AT153" s="12" t="s">
        <v>135</v>
      </c>
      <c r="AU153" s="12" t="s">
        <v>141</v>
      </c>
      <c r="AY153" s="12" t="s">
        <v>133</v>
      </c>
      <c r="BE153" s="147">
        <f t="shared" si="44"/>
        <v>0</v>
      </c>
      <c r="BF153" s="147">
        <f t="shared" si="45"/>
        <v>0</v>
      </c>
      <c r="BG153" s="147">
        <f t="shared" si="46"/>
        <v>0</v>
      </c>
      <c r="BH153" s="147">
        <f t="shared" si="47"/>
        <v>0</v>
      </c>
      <c r="BI153" s="147">
        <f t="shared" si="48"/>
        <v>0</v>
      </c>
      <c r="BJ153" s="12" t="s">
        <v>141</v>
      </c>
      <c r="BK153" s="147">
        <f t="shared" si="49"/>
        <v>0</v>
      </c>
      <c r="BL153" s="12" t="s">
        <v>140</v>
      </c>
      <c r="BM153" s="12" t="s">
        <v>314</v>
      </c>
    </row>
    <row r="154" spans="2:65" s="1" customFormat="1" ht="16.5" customHeight="1">
      <c r="B154" s="135"/>
      <c r="C154" s="136" t="s">
        <v>315</v>
      </c>
      <c r="D154" s="136" t="s">
        <v>135</v>
      </c>
      <c r="E154" s="137" t="s">
        <v>316</v>
      </c>
      <c r="F154" s="138" t="s">
        <v>317</v>
      </c>
      <c r="G154" s="139" t="s">
        <v>138</v>
      </c>
      <c r="H154" s="140">
        <v>184.072</v>
      </c>
      <c r="I154" s="141"/>
      <c r="J154" s="142">
        <f t="shared" si="40"/>
        <v>0</v>
      </c>
      <c r="K154" s="138" t="s">
        <v>139</v>
      </c>
      <c r="L154" s="26"/>
      <c r="M154" s="143" t="s">
        <v>1</v>
      </c>
      <c r="N154" s="144" t="s">
        <v>37</v>
      </c>
      <c r="O154" s="45"/>
      <c r="P154" s="145">
        <f t="shared" si="41"/>
        <v>0</v>
      </c>
      <c r="Q154" s="145">
        <v>4.1599999999999996E-3</v>
      </c>
      <c r="R154" s="145">
        <f t="shared" si="42"/>
        <v>0.7657395199999999</v>
      </c>
      <c r="S154" s="145">
        <v>0</v>
      </c>
      <c r="T154" s="146">
        <f t="shared" si="43"/>
        <v>0</v>
      </c>
      <c r="AR154" s="12" t="s">
        <v>140</v>
      </c>
      <c r="AT154" s="12" t="s">
        <v>135</v>
      </c>
      <c r="AU154" s="12" t="s">
        <v>141</v>
      </c>
      <c r="AY154" s="12" t="s">
        <v>133</v>
      </c>
      <c r="BE154" s="147">
        <f t="shared" si="44"/>
        <v>0</v>
      </c>
      <c r="BF154" s="147">
        <f t="shared" si="45"/>
        <v>0</v>
      </c>
      <c r="BG154" s="147">
        <f t="shared" si="46"/>
        <v>0</v>
      </c>
      <c r="BH154" s="147">
        <f t="shared" si="47"/>
        <v>0</v>
      </c>
      <c r="BI154" s="147">
        <f t="shared" si="48"/>
        <v>0</v>
      </c>
      <c r="BJ154" s="12" t="s">
        <v>141</v>
      </c>
      <c r="BK154" s="147">
        <f t="shared" si="49"/>
        <v>0</v>
      </c>
      <c r="BL154" s="12" t="s">
        <v>140</v>
      </c>
      <c r="BM154" s="12" t="s">
        <v>318</v>
      </c>
    </row>
    <row r="155" spans="2:65" s="1" customFormat="1" ht="16.5" customHeight="1">
      <c r="B155" s="135"/>
      <c r="C155" s="136" t="s">
        <v>319</v>
      </c>
      <c r="D155" s="136" t="s">
        <v>135</v>
      </c>
      <c r="E155" s="137" t="s">
        <v>320</v>
      </c>
      <c r="F155" s="138" t="s">
        <v>1423</v>
      </c>
      <c r="G155" s="139" t="s">
        <v>138</v>
      </c>
      <c r="H155" s="140">
        <v>47.203000000000003</v>
      </c>
      <c r="I155" s="141"/>
      <c r="J155" s="142">
        <f t="shared" si="40"/>
        <v>0</v>
      </c>
      <c r="K155" s="138" t="s">
        <v>139</v>
      </c>
      <c r="L155" s="26"/>
      <c r="M155" s="143" t="s">
        <v>1</v>
      </c>
      <c r="N155" s="144" t="s">
        <v>37</v>
      </c>
      <c r="O155" s="45"/>
      <c r="P155" s="145">
        <f t="shared" si="41"/>
        <v>0</v>
      </c>
      <c r="Q155" s="145">
        <v>4.4000000000000002E-4</v>
      </c>
      <c r="R155" s="145">
        <f t="shared" si="42"/>
        <v>2.0769320000000001E-2</v>
      </c>
      <c r="S155" s="145">
        <v>0</v>
      </c>
      <c r="T155" s="146">
        <f t="shared" si="43"/>
        <v>0</v>
      </c>
      <c r="AR155" s="12" t="s">
        <v>140</v>
      </c>
      <c r="AT155" s="12" t="s">
        <v>135</v>
      </c>
      <c r="AU155" s="12" t="s">
        <v>141</v>
      </c>
      <c r="AY155" s="12" t="s">
        <v>133</v>
      </c>
      <c r="BE155" s="147">
        <f t="shared" si="44"/>
        <v>0</v>
      </c>
      <c r="BF155" s="147">
        <f t="shared" si="45"/>
        <v>0</v>
      </c>
      <c r="BG155" s="147">
        <f t="shared" si="46"/>
        <v>0</v>
      </c>
      <c r="BH155" s="147">
        <f t="shared" si="47"/>
        <v>0</v>
      </c>
      <c r="BI155" s="147">
        <f t="shared" si="48"/>
        <v>0</v>
      </c>
      <c r="BJ155" s="12" t="s">
        <v>141</v>
      </c>
      <c r="BK155" s="147">
        <f t="shared" si="49"/>
        <v>0</v>
      </c>
      <c r="BL155" s="12" t="s">
        <v>140</v>
      </c>
      <c r="BM155" s="12" t="s">
        <v>321</v>
      </c>
    </row>
    <row r="156" spans="2:65" s="1" customFormat="1" ht="16.5" customHeight="1">
      <c r="B156" s="135"/>
      <c r="C156" s="136" t="s">
        <v>322</v>
      </c>
      <c r="D156" s="136" t="s">
        <v>135</v>
      </c>
      <c r="E156" s="137" t="s">
        <v>323</v>
      </c>
      <c r="F156" s="138" t="s">
        <v>1424</v>
      </c>
      <c r="G156" s="139" t="s">
        <v>138</v>
      </c>
      <c r="H156" s="140">
        <v>47.203000000000003</v>
      </c>
      <c r="I156" s="141"/>
      <c r="J156" s="142">
        <f t="shared" si="40"/>
        <v>0</v>
      </c>
      <c r="K156" s="138" t="s">
        <v>139</v>
      </c>
      <c r="L156" s="26"/>
      <c r="M156" s="143" t="s">
        <v>1</v>
      </c>
      <c r="N156" s="144" t="s">
        <v>37</v>
      </c>
      <c r="O156" s="45"/>
      <c r="P156" s="145">
        <f t="shared" si="41"/>
        <v>0</v>
      </c>
      <c r="Q156" s="145">
        <v>4.4000000000000002E-4</v>
      </c>
      <c r="R156" s="145">
        <f t="shared" si="42"/>
        <v>2.0769320000000001E-2</v>
      </c>
      <c r="S156" s="145">
        <v>0</v>
      </c>
      <c r="T156" s="146">
        <f t="shared" si="43"/>
        <v>0</v>
      </c>
      <c r="AR156" s="12" t="s">
        <v>140</v>
      </c>
      <c r="AT156" s="12" t="s">
        <v>135</v>
      </c>
      <c r="AU156" s="12" t="s">
        <v>141</v>
      </c>
      <c r="AY156" s="12" t="s">
        <v>133</v>
      </c>
      <c r="BE156" s="147">
        <f t="shared" si="44"/>
        <v>0</v>
      </c>
      <c r="BF156" s="147">
        <f t="shared" si="45"/>
        <v>0</v>
      </c>
      <c r="BG156" s="147">
        <f t="shared" si="46"/>
        <v>0</v>
      </c>
      <c r="BH156" s="147">
        <f t="shared" si="47"/>
        <v>0</v>
      </c>
      <c r="BI156" s="147">
        <f t="shared" si="48"/>
        <v>0</v>
      </c>
      <c r="BJ156" s="12" t="s">
        <v>141</v>
      </c>
      <c r="BK156" s="147">
        <f t="shared" si="49"/>
        <v>0</v>
      </c>
      <c r="BL156" s="12" t="s">
        <v>140</v>
      </c>
      <c r="BM156" s="12" t="s">
        <v>324</v>
      </c>
    </row>
    <row r="157" spans="2:65" s="1" customFormat="1" ht="16.5" customHeight="1">
      <c r="B157" s="135"/>
      <c r="C157" s="136" t="s">
        <v>325</v>
      </c>
      <c r="D157" s="136" t="s">
        <v>135</v>
      </c>
      <c r="E157" s="137" t="s">
        <v>326</v>
      </c>
      <c r="F157" s="138" t="s">
        <v>1425</v>
      </c>
      <c r="G157" s="139" t="s">
        <v>138</v>
      </c>
      <c r="H157" s="140">
        <v>47.203000000000003</v>
      </c>
      <c r="I157" s="141"/>
      <c r="J157" s="142">
        <f t="shared" si="40"/>
        <v>0</v>
      </c>
      <c r="K157" s="138" t="s">
        <v>139</v>
      </c>
      <c r="L157" s="26"/>
      <c r="M157" s="143" t="s">
        <v>1</v>
      </c>
      <c r="N157" s="144" t="s">
        <v>37</v>
      </c>
      <c r="O157" s="45"/>
      <c r="P157" s="145">
        <f t="shared" si="41"/>
        <v>0</v>
      </c>
      <c r="Q157" s="145">
        <v>3.96E-3</v>
      </c>
      <c r="R157" s="145">
        <f t="shared" si="42"/>
        <v>0.18692388000000001</v>
      </c>
      <c r="S157" s="145">
        <v>0</v>
      </c>
      <c r="T157" s="146">
        <f t="shared" si="43"/>
        <v>0</v>
      </c>
      <c r="AR157" s="12" t="s">
        <v>140</v>
      </c>
      <c r="AT157" s="12" t="s">
        <v>135</v>
      </c>
      <c r="AU157" s="12" t="s">
        <v>141</v>
      </c>
      <c r="AY157" s="12" t="s">
        <v>133</v>
      </c>
      <c r="BE157" s="147">
        <f t="shared" si="44"/>
        <v>0</v>
      </c>
      <c r="BF157" s="147">
        <f t="shared" si="45"/>
        <v>0</v>
      </c>
      <c r="BG157" s="147">
        <f t="shared" si="46"/>
        <v>0</v>
      </c>
      <c r="BH157" s="147">
        <f t="shared" si="47"/>
        <v>0</v>
      </c>
      <c r="BI157" s="147">
        <f t="shared" si="48"/>
        <v>0</v>
      </c>
      <c r="BJ157" s="12" t="s">
        <v>141</v>
      </c>
      <c r="BK157" s="147">
        <f t="shared" si="49"/>
        <v>0</v>
      </c>
      <c r="BL157" s="12" t="s">
        <v>140</v>
      </c>
      <c r="BM157" s="12" t="s">
        <v>327</v>
      </c>
    </row>
    <row r="158" spans="2:65" s="1" customFormat="1" ht="16.5" customHeight="1">
      <c r="B158" s="135"/>
      <c r="C158" s="136" t="s">
        <v>328</v>
      </c>
      <c r="D158" s="136" t="s">
        <v>135</v>
      </c>
      <c r="E158" s="137" t="s">
        <v>329</v>
      </c>
      <c r="F158" s="138" t="s">
        <v>1426</v>
      </c>
      <c r="G158" s="139" t="s">
        <v>138</v>
      </c>
      <c r="H158" s="140">
        <v>218.72</v>
      </c>
      <c r="I158" s="141"/>
      <c r="J158" s="142">
        <f t="shared" si="40"/>
        <v>0</v>
      </c>
      <c r="K158" s="138" t="s">
        <v>139</v>
      </c>
      <c r="L158" s="26"/>
      <c r="M158" s="143" t="s">
        <v>1</v>
      </c>
      <c r="N158" s="144" t="s">
        <v>37</v>
      </c>
      <c r="O158" s="45"/>
      <c r="P158" s="145">
        <f t="shared" si="41"/>
        <v>0</v>
      </c>
      <c r="Q158" s="145">
        <v>3.7799999999999999E-3</v>
      </c>
      <c r="R158" s="145">
        <f t="shared" si="42"/>
        <v>0.82676159999999999</v>
      </c>
      <c r="S158" s="145">
        <v>0</v>
      </c>
      <c r="T158" s="146">
        <f t="shared" si="43"/>
        <v>0</v>
      </c>
      <c r="AR158" s="12" t="s">
        <v>140</v>
      </c>
      <c r="AT158" s="12" t="s">
        <v>135</v>
      </c>
      <c r="AU158" s="12" t="s">
        <v>141</v>
      </c>
      <c r="AY158" s="12" t="s">
        <v>133</v>
      </c>
      <c r="BE158" s="147">
        <f t="shared" si="44"/>
        <v>0</v>
      </c>
      <c r="BF158" s="147">
        <f t="shared" si="45"/>
        <v>0</v>
      </c>
      <c r="BG158" s="147">
        <f t="shared" si="46"/>
        <v>0</v>
      </c>
      <c r="BH158" s="147">
        <f t="shared" si="47"/>
        <v>0</v>
      </c>
      <c r="BI158" s="147">
        <f t="shared" si="48"/>
        <v>0</v>
      </c>
      <c r="BJ158" s="12" t="s">
        <v>141</v>
      </c>
      <c r="BK158" s="147">
        <f t="shared" si="49"/>
        <v>0</v>
      </c>
      <c r="BL158" s="12" t="s">
        <v>140</v>
      </c>
      <c r="BM158" s="12" t="s">
        <v>330</v>
      </c>
    </row>
    <row r="159" spans="2:65" s="1" customFormat="1" ht="24" customHeight="1">
      <c r="B159" s="135"/>
      <c r="C159" s="136" t="s">
        <v>331</v>
      </c>
      <c r="D159" s="136" t="s">
        <v>135</v>
      </c>
      <c r="E159" s="137" t="s">
        <v>332</v>
      </c>
      <c r="F159" s="138" t="s">
        <v>1427</v>
      </c>
      <c r="G159" s="139" t="s">
        <v>138</v>
      </c>
      <c r="H159" s="140">
        <v>14.43</v>
      </c>
      <c r="I159" s="141"/>
      <c r="J159" s="142">
        <f t="shared" si="40"/>
        <v>0</v>
      </c>
      <c r="K159" s="138" t="s">
        <v>139</v>
      </c>
      <c r="L159" s="26"/>
      <c r="M159" s="143" t="s">
        <v>1</v>
      </c>
      <c r="N159" s="144" t="s">
        <v>37</v>
      </c>
      <c r="O159" s="45"/>
      <c r="P159" s="145">
        <f t="shared" si="41"/>
        <v>0</v>
      </c>
      <c r="Q159" s="145">
        <v>6.1999999999999998E-3</v>
      </c>
      <c r="R159" s="145">
        <f t="shared" si="42"/>
        <v>8.946599999999999E-2</v>
      </c>
      <c r="S159" s="145">
        <v>0</v>
      </c>
      <c r="T159" s="146">
        <f t="shared" si="43"/>
        <v>0</v>
      </c>
      <c r="AR159" s="12" t="s">
        <v>140</v>
      </c>
      <c r="AT159" s="12" t="s">
        <v>135</v>
      </c>
      <c r="AU159" s="12" t="s">
        <v>141</v>
      </c>
      <c r="AY159" s="12" t="s">
        <v>133</v>
      </c>
      <c r="BE159" s="147">
        <f t="shared" si="44"/>
        <v>0</v>
      </c>
      <c r="BF159" s="147">
        <f t="shared" si="45"/>
        <v>0</v>
      </c>
      <c r="BG159" s="147">
        <f t="shared" si="46"/>
        <v>0</v>
      </c>
      <c r="BH159" s="147">
        <f t="shared" si="47"/>
        <v>0</v>
      </c>
      <c r="BI159" s="147">
        <f t="shared" si="48"/>
        <v>0</v>
      </c>
      <c r="BJ159" s="12" t="s">
        <v>141</v>
      </c>
      <c r="BK159" s="147">
        <f t="shared" si="49"/>
        <v>0</v>
      </c>
      <c r="BL159" s="12" t="s">
        <v>140</v>
      </c>
      <c r="BM159" s="12" t="s">
        <v>333</v>
      </c>
    </row>
    <row r="160" spans="2:65" s="1" customFormat="1" ht="16.5" customHeight="1">
      <c r="B160" s="135"/>
      <c r="C160" s="136" t="s">
        <v>334</v>
      </c>
      <c r="D160" s="136" t="s">
        <v>135</v>
      </c>
      <c r="E160" s="137" t="s">
        <v>335</v>
      </c>
      <c r="F160" s="138" t="s">
        <v>1428</v>
      </c>
      <c r="G160" s="139" t="s">
        <v>138</v>
      </c>
      <c r="H160" s="140">
        <v>233.15</v>
      </c>
      <c r="I160" s="141"/>
      <c r="J160" s="142">
        <f t="shared" si="40"/>
        <v>0</v>
      </c>
      <c r="K160" s="138" t="s">
        <v>139</v>
      </c>
      <c r="L160" s="26"/>
      <c r="M160" s="143" t="s">
        <v>1</v>
      </c>
      <c r="N160" s="144" t="s">
        <v>37</v>
      </c>
      <c r="O160" s="45"/>
      <c r="P160" s="145">
        <f t="shared" si="41"/>
        <v>0</v>
      </c>
      <c r="Q160" s="145">
        <v>3.0000000000000001E-5</v>
      </c>
      <c r="R160" s="145">
        <f t="shared" si="42"/>
        <v>6.9945000000000007E-3</v>
      </c>
      <c r="S160" s="145">
        <v>0</v>
      </c>
      <c r="T160" s="146">
        <f t="shared" si="43"/>
        <v>0</v>
      </c>
      <c r="AR160" s="12" t="s">
        <v>140</v>
      </c>
      <c r="AT160" s="12" t="s">
        <v>135</v>
      </c>
      <c r="AU160" s="12" t="s">
        <v>141</v>
      </c>
      <c r="AY160" s="12" t="s">
        <v>133</v>
      </c>
      <c r="BE160" s="147">
        <f t="shared" si="44"/>
        <v>0</v>
      </c>
      <c r="BF160" s="147">
        <f t="shared" si="45"/>
        <v>0</v>
      </c>
      <c r="BG160" s="147">
        <f t="shared" si="46"/>
        <v>0</v>
      </c>
      <c r="BH160" s="147">
        <f t="shared" si="47"/>
        <v>0</v>
      </c>
      <c r="BI160" s="147">
        <f t="shared" si="48"/>
        <v>0</v>
      </c>
      <c r="BJ160" s="12" t="s">
        <v>141</v>
      </c>
      <c r="BK160" s="147">
        <f t="shared" si="49"/>
        <v>0</v>
      </c>
      <c r="BL160" s="12" t="s">
        <v>140</v>
      </c>
      <c r="BM160" s="12" t="s">
        <v>336</v>
      </c>
    </row>
    <row r="161" spans="2:65" s="1" customFormat="1" ht="16.5" customHeight="1">
      <c r="B161" s="135"/>
      <c r="C161" s="136" t="s">
        <v>337</v>
      </c>
      <c r="D161" s="136" t="s">
        <v>135</v>
      </c>
      <c r="E161" s="137" t="s">
        <v>338</v>
      </c>
      <c r="F161" s="138" t="s">
        <v>1429</v>
      </c>
      <c r="G161" s="139" t="s">
        <v>138</v>
      </c>
      <c r="H161" s="140">
        <v>233.15</v>
      </c>
      <c r="I161" s="141"/>
      <c r="J161" s="142">
        <f t="shared" si="40"/>
        <v>0</v>
      </c>
      <c r="K161" s="138" t="s">
        <v>139</v>
      </c>
      <c r="L161" s="26"/>
      <c r="M161" s="143" t="s">
        <v>1</v>
      </c>
      <c r="N161" s="144" t="s">
        <v>37</v>
      </c>
      <c r="O161" s="45"/>
      <c r="P161" s="145">
        <f t="shared" si="41"/>
        <v>0</v>
      </c>
      <c r="Q161" s="145">
        <v>4.2000000000000002E-4</v>
      </c>
      <c r="R161" s="145">
        <f t="shared" si="42"/>
        <v>9.792300000000001E-2</v>
      </c>
      <c r="S161" s="145">
        <v>0</v>
      </c>
      <c r="T161" s="146">
        <f t="shared" si="43"/>
        <v>0</v>
      </c>
      <c r="AR161" s="12" t="s">
        <v>140</v>
      </c>
      <c r="AT161" s="12" t="s">
        <v>135</v>
      </c>
      <c r="AU161" s="12" t="s">
        <v>141</v>
      </c>
      <c r="AY161" s="12" t="s">
        <v>133</v>
      </c>
      <c r="BE161" s="147">
        <f t="shared" si="44"/>
        <v>0</v>
      </c>
      <c r="BF161" s="147">
        <f t="shared" si="45"/>
        <v>0</v>
      </c>
      <c r="BG161" s="147">
        <f t="shared" si="46"/>
        <v>0</v>
      </c>
      <c r="BH161" s="147">
        <f t="shared" si="47"/>
        <v>0</v>
      </c>
      <c r="BI161" s="147">
        <f t="shared" si="48"/>
        <v>0</v>
      </c>
      <c r="BJ161" s="12" t="s">
        <v>141</v>
      </c>
      <c r="BK161" s="147">
        <f t="shared" si="49"/>
        <v>0</v>
      </c>
      <c r="BL161" s="12" t="s">
        <v>140</v>
      </c>
      <c r="BM161" s="12" t="s">
        <v>339</v>
      </c>
    </row>
    <row r="162" spans="2:65" s="1" customFormat="1" ht="16.5" customHeight="1">
      <c r="B162" s="135"/>
      <c r="C162" s="136" t="s">
        <v>340</v>
      </c>
      <c r="D162" s="136" t="s">
        <v>135</v>
      </c>
      <c r="E162" s="137" t="s">
        <v>341</v>
      </c>
      <c r="F162" s="138" t="s">
        <v>1430</v>
      </c>
      <c r="G162" s="139" t="s">
        <v>138</v>
      </c>
      <c r="H162" s="140">
        <v>212.256</v>
      </c>
      <c r="I162" s="141"/>
      <c r="J162" s="142">
        <f t="shared" si="40"/>
        <v>0</v>
      </c>
      <c r="K162" s="138" t="s">
        <v>139</v>
      </c>
      <c r="L162" s="26"/>
      <c r="M162" s="143" t="s">
        <v>1</v>
      </c>
      <c r="N162" s="144" t="s">
        <v>37</v>
      </c>
      <c r="O162" s="45"/>
      <c r="P162" s="145">
        <f t="shared" si="41"/>
        <v>0</v>
      </c>
      <c r="Q162" s="145">
        <v>3.4959999999999998E-2</v>
      </c>
      <c r="R162" s="145">
        <f t="shared" si="42"/>
        <v>7.4204697599999996</v>
      </c>
      <c r="S162" s="145">
        <v>0</v>
      </c>
      <c r="T162" s="146">
        <f t="shared" si="43"/>
        <v>0</v>
      </c>
      <c r="AR162" s="12" t="s">
        <v>140</v>
      </c>
      <c r="AT162" s="12" t="s">
        <v>135</v>
      </c>
      <c r="AU162" s="12" t="s">
        <v>141</v>
      </c>
      <c r="AY162" s="12" t="s">
        <v>133</v>
      </c>
      <c r="BE162" s="147">
        <f t="shared" si="44"/>
        <v>0</v>
      </c>
      <c r="BF162" s="147">
        <f t="shared" si="45"/>
        <v>0</v>
      </c>
      <c r="BG162" s="147">
        <f t="shared" si="46"/>
        <v>0</v>
      </c>
      <c r="BH162" s="147">
        <f t="shared" si="47"/>
        <v>0</v>
      </c>
      <c r="BI162" s="147">
        <f t="shared" si="48"/>
        <v>0</v>
      </c>
      <c r="BJ162" s="12" t="s">
        <v>141</v>
      </c>
      <c r="BK162" s="147">
        <f t="shared" si="49"/>
        <v>0</v>
      </c>
      <c r="BL162" s="12" t="s">
        <v>140</v>
      </c>
      <c r="BM162" s="12" t="s">
        <v>342</v>
      </c>
    </row>
    <row r="163" spans="2:65" s="1" customFormat="1" ht="16.5" customHeight="1">
      <c r="B163" s="135"/>
      <c r="C163" s="136" t="s">
        <v>343</v>
      </c>
      <c r="D163" s="136" t="s">
        <v>135</v>
      </c>
      <c r="E163" s="137" t="s">
        <v>344</v>
      </c>
      <c r="F163" s="138" t="s">
        <v>1431</v>
      </c>
      <c r="G163" s="139" t="s">
        <v>138</v>
      </c>
      <c r="H163" s="140">
        <v>58.46</v>
      </c>
      <c r="I163" s="141"/>
      <c r="J163" s="142">
        <f t="shared" si="40"/>
        <v>0</v>
      </c>
      <c r="K163" s="138" t="s">
        <v>139</v>
      </c>
      <c r="L163" s="26"/>
      <c r="M163" s="143" t="s">
        <v>1</v>
      </c>
      <c r="N163" s="144" t="s">
        <v>37</v>
      </c>
      <c r="O163" s="45"/>
      <c r="P163" s="145">
        <f t="shared" si="41"/>
        <v>0</v>
      </c>
      <c r="Q163" s="145">
        <v>1.2370000000000001E-2</v>
      </c>
      <c r="R163" s="145">
        <f t="shared" si="42"/>
        <v>0.72315020000000008</v>
      </c>
      <c r="S163" s="145">
        <v>0</v>
      </c>
      <c r="T163" s="146">
        <f t="shared" si="43"/>
        <v>0</v>
      </c>
      <c r="AR163" s="12" t="s">
        <v>140</v>
      </c>
      <c r="AT163" s="12" t="s">
        <v>135</v>
      </c>
      <c r="AU163" s="12" t="s">
        <v>141</v>
      </c>
      <c r="AY163" s="12" t="s">
        <v>133</v>
      </c>
      <c r="BE163" s="147">
        <f t="shared" si="44"/>
        <v>0</v>
      </c>
      <c r="BF163" s="147">
        <f t="shared" si="45"/>
        <v>0</v>
      </c>
      <c r="BG163" s="147">
        <f t="shared" si="46"/>
        <v>0</v>
      </c>
      <c r="BH163" s="147">
        <f t="shared" si="47"/>
        <v>0</v>
      </c>
      <c r="BI163" s="147">
        <f t="shared" si="48"/>
        <v>0</v>
      </c>
      <c r="BJ163" s="12" t="s">
        <v>141</v>
      </c>
      <c r="BK163" s="147">
        <f t="shared" si="49"/>
        <v>0</v>
      </c>
      <c r="BL163" s="12" t="s">
        <v>140</v>
      </c>
      <c r="BM163" s="12" t="s">
        <v>345</v>
      </c>
    </row>
    <row r="164" spans="2:65" s="1" customFormat="1" ht="24" customHeight="1">
      <c r="B164" s="135"/>
      <c r="C164" s="136" t="s">
        <v>346</v>
      </c>
      <c r="D164" s="136" t="s">
        <v>135</v>
      </c>
      <c r="E164" s="137" t="s">
        <v>347</v>
      </c>
      <c r="F164" s="138" t="s">
        <v>1432</v>
      </c>
      <c r="G164" s="139" t="s">
        <v>138</v>
      </c>
      <c r="H164" s="140">
        <v>47.203000000000003</v>
      </c>
      <c r="I164" s="141"/>
      <c r="J164" s="142">
        <f t="shared" si="40"/>
        <v>0</v>
      </c>
      <c r="K164" s="138" t="s">
        <v>139</v>
      </c>
      <c r="L164" s="26"/>
      <c r="M164" s="143" t="s">
        <v>1</v>
      </c>
      <c r="N164" s="144" t="s">
        <v>37</v>
      </c>
      <c r="O164" s="45"/>
      <c r="P164" s="145">
        <f t="shared" si="41"/>
        <v>0</v>
      </c>
      <c r="Q164" s="145">
        <v>3.2489999999999998E-2</v>
      </c>
      <c r="R164" s="145">
        <f t="shared" si="42"/>
        <v>1.53362547</v>
      </c>
      <c r="S164" s="145">
        <v>0</v>
      </c>
      <c r="T164" s="146">
        <f t="shared" si="43"/>
        <v>0</v>
      </c>
      <c r="AR164" s="12" t="s">
        <v>140</v>
      </c>
      <c r="AT164" s="12" t="s">
        <v>135</v>
      </c>
      <c r="AU164" s="12" t="s">
        <v>141</v>
      </c>
      <c r="AY164" s="12" t="s">
        <v>133</v>
      </c>
      <c r="BE164" s="147">
        <f t="shared" si="44"/>
        <v>0</v>
      </c>
      <c r="BF164" s="147">
        <f t="shared" si="45"/>
        <v>0</v>
      </c>
      <c r="BG164" s="147">
        <f t="shared" si="46"/>
        <v>0</v>
      </c>
      <c r="BH164" s="147">
        <f t="shared" si="47"/>
        <v>0</v>
      </c>
      <c r="BI164" s="147">
        <f t="shared" si="48"/>
        <v>0</v>
      </c>
      <c r="BJ164" s="12" t="s">
        <v>141</v>
      </c>
      <c r="BK164" s="147">
        <f t="shared" si="49"/>
        <v>0</v>
      </c>
      <c r="BL164" s="12" t="s">
        <v>140</v>
      </c>
      <c r="BM164" s="12" t="s">
        <v>348</v>
      </c>
    </row>
    <row r="165" spans="2:65" s="1" customFormat="1" ht="16.5" customHeight="1">
      <c r="B165" s="135"/>
      <c r="C165" s="136" t="s">
        <v>349</v>
      </c>
      <c r="D165" s="136" t="s">
        <v>135</v>
      </c>
      <c r="E165" s="137" t="s">
        <v>350</v>
      </c>
      <c r="F165" s="138" t="s">
        <v>351</v>
      </c>
      <c r="G165" s="139" t="s">
        <v>145</v>
      </c>
      <c r="H165" s="140">
        <v>10.314</v>
      </c>
      <c r="I165" s="141"/>
      <c r="J165" s="142">
        <f t="shared" si="40"/>
        <v>0</v>
      </c>
      <c r="K165" s="138" t="s">
        <v>139</v>
      </c>
      <c r="L165" s="26"/>
      <c r="M165" s="143" t="s">
        <v>1</v>
      </c>
      <c r="N165" s="144" t="s">
        <v>37</v>
      </c>
      <c r="O165" s="45"/>
      <c r="P165" s="145">
        <f t="shared" si="41"/>
        <v>0</v>
      </c>
      <c r="Q165" s="145">
        <v>1.837</v>
      </c>
      <c r="R165" s="145">
        <f t="shared" si="42"/>
        <v>18.946818</v>
      </c>
      <c r="S165" s="145">
        <v>0</v>
      </c>
      <c r="T165" s="146">
        <f t="shared" si="43"/>
        <v>0</v>
      </c>
      <c r="AR165" s="12" t="s">
        <v>140</v>
      </c>
      <c r="AT165" s="12" t="s">
        <v>135</v>
      </c>
      <c r="AU165" s="12" t="s">
        <v>141</v>
      </c>
      <c r="AY165" s="12" t="s">
        <v>133</v>
      </c>
      <c r="BE165" s="147">
        <f t="shared" si="44"/>
        <v>0</v>
      </c>
      <c r="BF165" s="147">
        <f t="shared" si="45"/>
        <v>0</v>
      </c>
      <c r="BG165" s="147">
        <f t="shared" si="46"/>
        <v>0</v>
      </c>
      <c r="BH165" s="147">
        <f t="shared" si="47"/>
        <v>0</v>
      </c>
      <c r="BI165" s="147">
        <f t="shared" si="48"/>
        <v>0</v>
      </c>
      <c r="BJ165" s="12" t="s">
        <v>141</v>
      </c>
      <c r="BK165" s="147">
        <f t="shared" si="49"/>
        <v>0</v>
      </c>
      <c r="BL165" s="12" t="s">
        <v>140</v>
      </c>
      <c r="BM165" s="12" t="s">
        <v>352</v>
      </c>
    </row>
    <row r="166" spans="2:65" s="1" customFormat="1" ht="16.5" customHeight="1">
      <c r="B166" s="135"/>
      <c r="C166" s="136" t="s">
        <v>353</v>
      </c>
      <c r="D166" s="136" t="s">
        <v>135</v>
      </c>
      <c r="E166" s="137" t="s">
        <v>354</v>
      </c>
      <c r="F166" s="138" t="s">
        <v>1433</v>
      </c>
      <c r="G166" s="139" t="s">
        <v>138</v>
      </c>
      <c r="H166" s="140">
        <v>128.76</v>
      </c>
      <c r="I166" s="141"/>
      <c r="J166" s="142">
        <f t="shared" si="40"/>
        <v>0</v>
      </c>
      <c r="K166" s="138" t="s">
        <v>139</v>
      </c>
      <c r="L166" s="26"/>
      <c r="M166" s="143" t="s">
        <v>1</v>
      </c>
      <c r="N166" s="144" t="s">
        <v>37</v>
      </c>
      <c r="O166" s="45"/>
      <c r="P166" s="145">
        <f t="shared" si="41"/>
        <v>0</v>
      </c>
      <c r="Q166" s="145">
        <v>0.105</v>
      </c>
      <c r="R166" s="145">
        <f t="shared" si="42"/>
        <v>13.519799999999998</v>
      </c>
      <c r="S166" s="145">
        <v>0</v>
      </c>
      <c r="T166" s="146">
        <f t="shared" si="43"/>
        <v>0</v>
      </c>
      <c r="AR166" s="12" t="s">
        <v>140</v>
      </c>
      <c r="AT166" s="12" t="s">
        <v>135</v>
      </c>
      <c r="AU166" s="12" t="s">
        <v>141</v>
      </c>
      <c r="AY166" s="12" t="s">
        <v>133</v>
      </c>
      <c r="BE166" s="147">
        <f t="shared" si="44"/>
        <v>0</v>
      </c>
      <c r="BF166" s="147">
        <f t="shared" si="45"/>
        <v>0</v>
      </c>
      <c r="BG166" s="147">
        <f t="shared" si="46"/>
        <v>0</v>
      </c>
      <c r="BH166" s="147">
        <f t="shared" si="47"/>
        <v>0</v>
      </c>
      <c r="BI166" s="147">
        <f t="shared" si="48"/>
        <v>0</v>
      </c>
      <c r="BJ166" s="12" t="s">
        <v>141</v>
      </c>
      <c r="BK166" s="147">
        <f t="shared" si="49"/>
        <v>0</v>
      </c>
      <c r="BL166" s="12" t="s">
        <v>140</v>
      </c>
      <c r="BM166" s="12" t="s">
        <v>355</v>
      </c>
    </row>
    <row r="167" spans="2:65" s="1" customFormat="1" ht="16.5" customHeight="1">
      <c r="B167" s="135"/>
      <c r="C167" s="136" t="s">
        <v>356</v>
      </c>
      <c r="D167" s="136" t="s">
        <v>135</v>
      </c>
      <c r="E167" s="137" t="s">
        <v>357</v>
      </c>
      <c r="F167" s="138" t="s">
        <v>358</v>
      </c>
      <c r="G167" s="139" t="s">
        <v>138</v>
      </c>
      <c r="H167" s="140">
        <v>128.76</v>
      </c>
      <c r="I167" s="141"/>
      <c r="J167" s="142">
        <f t="shared" si="40"/>
        <v>0</v>
      </c>
      <c r="K167" s="138" t="s">
        <v>139</v>
      </c>
      <c r="L167" s="26"/>
      <c r="M167" s="143" t="s">
        <v>1</v>
      </c>
      <c r="N167" s="144" t="s">
        <v>37</v>
      </c>
      <c r="O167" s="45"/>
      <c r="P167" s="145">
        <f t="shared" si="41"/>
        <v>0</v>
      </c>
      <c r="Q167" s="145">
        <v>7.9299999999999995E-3</v>
      </c>
      <c r="R167" s="145">
        <f t="shared" si="42"/>
        <v>1.0210667999999998</v>
      </c>
      <c r="S167" s="145">
        <v>0</v>
      </c>
      <c r="T167" s="146">
        <f t="shared" si="43"/>
        <v>0</v>
      </c>
      <c r="AR167" s="12" t="s">
        <v>140</v>
      </c>
      <c r="AT167" s="12" t="s">
        <v>135</v>
      </c>
      <c r="AU167" s="12" t="s">
        <v>141</v>
      </c>
      <c r="AY167" s="12" t="s">
        <v>133</v>
      </c>
      <c r="BE167" s="147">
        <f t="shared" si="44"/>
        <v>0</v>
      </c>
      <c r="BF167" s="147">
        <f t="shared" si="45"/>
        <v>0</v>
      </c>
      <c r="BG167" s="147">
        <f t="shared" si="46"/>
        <v>0</v>
      </c>
      <c r="BH167" s="147">
        <f t="shared" si="47"/>
        <v>0</v>
      </c>
      <c r="BI167" s="147">
        <f t="shared" si="48"/>
        <v>0</v>
      </c>
      <c r="BJ167" s="12" t="s">
        <v>141</v>
      </c>
      <c r="BK167" s="147">
        <f t="shared" si="49"/>
        <v>0</v>
      </c>
      <c r="BL167" s="12" t="s">
        <v>140</v>
      </c>
      <c r="BM167" s="12" t="s">
        <v>359</v>
      </c>
    </row>
    <row r="168" spans="2:65" s="10" customFormat="1" ht="22.9" customHeight="1">
      <c r="B168" s="122"/>
      <c r="D168" s="123" t="s">
        <v>64</v>
      </c>
      <c r="E168" s="133" t="s">
        <v>170</v>
      </c>
      <c r="F168" s="133" t="s">
        <v>360</v>
      </c>
      <c r="I168" s="125"/>
      <c r="J168" s="134">
        <f>BK168</f>
        <v>0</v>
      </c>
      <c r="L168" s="122"/>
      <c r="M168" s="127"/>
      <c r="N168" s="128"/>
      <c r="O168" s="128"/>
      <c r="P168" s="129">
        <f>SUM(P169:P185)</f>
        <v>0</v>
      </c>
      <c r="Q168" s="128"/>
      <c r="R168" s="129">
        <f>SUM(R169:R185)</f>
        <v>18.219051740000001</v>
      </c>
      <c r="S168" s="128"/>
      <c r="T168" s="130">
        <f>SUM(T169:T185)</f>
        <v>11.327925</v>
      </c>
      <c r="AR168" s="123" t="s">
        <v>72</v>
      </c>
      <c r="AT168" s="131" t="s">
        <v>64</v>
      </c>
      <c r="AU168" s="131" t="s">
        <v>72</v>
      </c>
      <c r="AY168" s="123" t="s">
        <v>133</v>
      </c>
      <c r="BK168" s="132">
        <f>SUM(BK169:BK185)</f>
        <v>0</v>
      </c>
    </row>
    <row r="169" spans="2:65" s="1" customFormat="1" ht="16.5" customHeight="1">
      <c r="B169" s="135"/>
      <c r="C169" s="136" t="s">
        <v>361</v>
      </c>
      <c r="D169" s="136" t="s">
        <v>135</v>
      </c>
      <c r="E169" s="137" t="s">
        <v>362</v>
      </c>
      <c r="F169" s="138" t="s">
        <v>363</v>
      </c>
      <c r="G169" s="139" t="s">
        <v>364</v>
      </c>
      <c r="H169" s="140">
        <v>44.28</v>
      </c>
      <c r="I169" s="141"/>
      <c r="J169" s="142">
        <f t="shared" ref="J169:J185" si="50">ROUND(I169*H169,2)</f>
        <v>0</v>
      </c>
      <c r="K169" s="138" t="s">
        <v>139</v>
      </c>
      <c r="L169" s="26"/>
      <c r="M169" s="143" t="s">
        <v>1</v>
      </c>
      <c r="N169" s="144" t="s">
        <v>37</v>
      </c>
      <c r="O169" s="45"/>
      <c r="P169" s="145">
        <f t="shared" ref="P169:P185" si="51">O169*H169</f>
        <v>0</v>
      </c>
      <c r="Q169" s="145">
        <v>9.7930000000000003E-2</v>
      </c>
      <c r="R169" s="145">
        <f t="shared" ref="R169:R185" si="52">Q169*H169</f>
        <v>4.3363404000000001</v>
      </c>
      <c r="S169" s="145">
        <v>0</v>
      </c>
      <c r="T169" s="146">
        <f t="shared" ref="T169:T185" si="53">S169*H169</f>
        <v>0</v>
      </c>
      <c r="AR169" s="12" t="s">
        <v>140</v>
      </c>
      <c r="AT169" s="12" t="s">
        <v>135</v>
      </c>
      <c r="AU169" s="12" t="s">
        <v>141</v>
      </c>
      <c r="AY169" s="12" t="s">
        <v>133</v>
      </c>
      <c r="BE169" s="147">
        <f t="shared" ref="BE169:BE185" si="54">IF(N169="základná",J169,0)</f>
        <v>0</v>
      </c>
      <c r="BF169" s="147">
        <f t="shared" ref="BF169:BF185" si="55">IF(N169="znížená",J169,0)</f>
        <v>0</v>
      </c>
      <c r="BG169" s="147">
        <f t="shared" ref="BG169:BG185" si="56">IF(N169="zákl. prenesená",J169,0)</f>
        <v>0</v>
      </c>
      <c r="BH169" s="147">
        <f t="shared" ref="BH169:BH185" si="57">IF(N169="zníž. prenesená",J169,0)</f>
        <v>0</v>
      </c>
      <c r="BI169" s="147">
        <f t="shared" ref="BI169:BI185" si="58">IF(N169="nulová",J169,0)</f>
        <v>0</v>
      </c>
      <c r="BJ169" s="12" t="s">
        <v>141</v>
      </c>
      <c r="BK169" s="147">
        <f t="shared" ref="BK169:BK185" si="59">ROUND(I169*H169,2)</f>
        <v>0</v>
      </c>
      <c r="BL169" s="12" t="s">
        <v>140</v>
      </c>
      <c r="BM169" s="12" t="s">
        <v>365</v>
      </c>
    </row>
    <row r="170" spans="2:65" s="1" customFormat="1" ht="16.5" customHeight="1">
      <c r="B170" s="135"/>
      <c r="C170" s="148" t="s">
        <v>366</v>
      </c>
      <c r="D170" s="148" t="s">
        <v>201</v>
      </c>
      <c r="E170" s="149" t="s">
        <v>367</v>
      </c>
      <c r="F170" s="150" t="s">
        <v>368</v>
      </c>
      <c r="G170" s="151" t="s">
        <v>210</v>
      </c>
      <c r="H170" s="152">
        <v>44.722999999999999</v>
      </c>
      <c r="I170" s="153"/>
      <c r="J170" s="154">
        <f t="shared" si="50"/>
        <v>0</v>
      </c>
      <c r="K170" s="150" t="s">
        <v>139</v>
      </c>
      <c r="L170" s="155"/>
      <c r="M170" s="156" t="s">
        <v>1</v>
      </c>
      <c r="N170" s="157" t="s">
        <v>37</v>
      </c>
      <c r="O170" s="45"/>
      <c r="P170" s="145">
        <f t="shared" si="51"/>
        <v>0</v>
      </c>
      <c r="Q170" s="145">
        <v>2.3E-2</v>
      </c>
      <c r="R170" s="145">
        <f t="shared" si="52"/>
        <v>1.028629</v>
      </c>
      <c r="S170" s="145">
        <v>0</v>
      </c>
      <c r="T170" s="146">
        <f t="shared" si="53"/>
        <v>0</v>
      </c>
      <c r="AR170" s="12" t="s">
        <v>166</v>
      </c>
      <c r="AT170" s="12" t="s">
        <v>201</v>
      </c>
      <c r="AU170" s="12" t="s">
        <v>141</v>
      </c>
      <c r="AY170" s="12" t="s">
        <v>133</v>
      </c>
      <c r="BE170" s="147">
        <f t="shared" si="54"/>
        <v>0</v>
      </c>
      <c r="BF170" s="147">
        <f t="shared" si="55"/>
        <v>0</v>
      </c>
      <c r="BG170" s="147">
        <f t="shared" si="56"/>
        <v>0</v>
      </c>
      <c r="BH170" s="147">
        <f t="shared" si="57"/>
        <v>0</v>
      </c>
      <c r="BI170" s="147">
        <f t="shared" si="58"/>
        <v>0</v>
      </c>
      <c r="BJ170" s="12" t="s">
        <v>141</v>
      </c>
      <c r="BK170" s="147">
        <f t="shared" si="59"/>
        <v>0</v>
      </c>
      <c r="BL170" s="12" t="s">
        <v>140</v>
      </c>
      <c r="BM170" s="12" t="s">
        <v>369</v>
      </c>
    </row>
    <row r="171" spans="2:65" s="1" customFormat="1" ht="16.5" customHeight="1">
      <c r="B171" s="135"/>
      <c r="C171" s="136" t="s">
        <v>370</v>
      </c>
      <c r="D171" s="136" t="s">
        <v>135</v>
      </c>
      <c r="E171" s="137" t="s">
        <v>371</v>
      </c>
      <c r="F171" s="138" t="s">
        <v>372</v>
      </c>
      <c r="G171" s="139" t="s">
        <v>138</v>
      </c>
      <c r="H171" s="140">
        <v>24.5</v>
      </c>
      <c r="I171" s="141"/>
      <c r="J171" s="142">
        <f t="shared" si="50"/>
        <v>0</v>
      </c>
      <c r="K171" s="138" t="s">
        <v>139</v>
      </c>
      <c r="L171" s="26"/>
      <c r="M171" s="143" t="s">
        <v>1</v>
      </c>
      <c r="N171" s="144" t="s">
        <v>37</v>
      </c>
      <c r="O171" s="45"/>
      <c r="P171" s="145">
        <f t="shared" si="51"/>
        <v>0</v>
      </c>
      <c r="Q171" s="145">
        <v>4.6000000000000001E-4</v>
      </c>
      <c r="R171" s="145">
        <f t="shared" si="52"/>
        <v>1.1270000000000001E-2</v>
      </c>
      <c r="S171" s="145">
        <v>0</v>
      </c>
      <c r="T171" s="146">
        <f t="shared" si="53"/>
        <v>0</v>
      </c>
      <c r="AR171" s="12" t="s">
        <v>140</v>
      </c>
      <c r="AT171" s="12" t="s">
        <v>135</v>
      </c>
      <c r="AU171" s="12" t="s">
        <v>141</v>
      </c>
      <c r="AY171" s="12" t="s">
        <v>133</v>
      </c>
      <c r="BE171" s="147">
        <f t="shared" si="54"/>
        <v>0</v>
      </c>
      <c r="BF171" s="147">
        <f t="shared" si="55"/>
        <v>0</v>
      </c>
      <c r="BG171" s="147">
        <f t="shared" si="56"/>
        <v>0</v>
      </c>
      <c r="BH171" s="147">
        <f t="shared" si="57"/>
        <v>0</v>
      </c>
      <c r="BI171" s="147">
        <f t="shared" si="58"/>
        <v>0</v>
      </c>
      <c r="BJ171" s="12" t="s">
        <v>141</v>
      </c>
      <c r="BK171" s="147">
        <f t="shared" si="59"/>
        <v>0</v>
      </c>
      <c r="BL171" s="12" t="s">
        <v>140</v>
      </c>
      <c r="BM171" s="12" t="s">
        <v>373</v>
      </c>
    </row>
    <row r="172" spans="2:65" s="1" customFormat="1" ht="16.5" customHeight="1">
      <c r="B172" s="135"/>
      <c r="C172" s="136" t="s">
        <v>374</v>
      </c>
      <c r="D172" s="136" t="s">
        <v>135</v>
      </c>
      <c r="E172" s="137" t="s">
        <v>375</v>
      </c>
      <c r="F172" s="138" t="s">
        <v>376</v>
      </c>
      <c r="G172" s="139" t="s">
        <v>138</v>
      </c>
      <c r="H172" s="140">
        <v>249.18600000000001</v>
      </c>
      <c r="I172" s="141"/>
      <c r="J172" s="142">
        <f t="shared" si="50"/>
        <v>0</v>
      </c>
      <c r="K172" s="138" t="s">
        <v>139</v>
      </c>
      <c r="L172" s="26"/>
      <c r="M172" s="143" t="s">
        <v>1</v>
      </c>
      <c r="N172" s="144" t="s">
        <v>37</v>
      </c>
      <c r="O172" s="45"/>
      <c r="P172" s="145">
        <f t="shared" si="51"/>
        <v>0</v>
      </c>
      <c r="Q172" s="145">
        <v>2.572E-2</v>
      </c>
      <c r="R172" s="145">
        <f t="shared" si="52"/>
        <v>6.4090639200000004</v>
      </c>
      <c r="S172" s="145">
        <v>0</v>
      </c>
      <c r="T172" s="146">
        <f t="shared" si="53"/>
        <v>0</v>
      </c>
      <c r="AR172" s="12" t="s">
        <v>140</v>
      </c>
      <c r="AT172" s="12" t="s">
        <v>135</v>
      </c>
      <c r="AU172" s="12" t="s">
        <v>141</v>
      </c>
      <c r="AY172" s="12" t="s">
        <v>133</v>
      </c>
      <c r="BE172" s="147">
        <f t="shared" si="54"/>
        <v>0</v>
      </c>
      <c r="BF172" s="147">
        <f t="shared" si="55"/>
        <v>0</v>
      </c>
      <c r="BG172" s="147">
        <f t="shared" si="56"/>
        <v>0</v>
      </c>
      <c r="BH172" s="147">
        <f t="shared" si="57"/>
        <v>0</v>
      </c>
      <c r="BI172" s="147">
        <f t="shared" si="58"/>
        <v>0</v>
      </c>
      <c r="BJ172" s="12" t="s">
        <v>141</v>
      </c>
      <c r="BK172" s="147">
        <f t="shared" si="59"/>
        <v>0</v>
      </c>
      <c r="BL172" s="12" t="s">
        <v>140</v>
      </c>
      <c r="BM172" s="12" t="s">
        <v>377</v>
      </c>
    </row>
    <row r="173" spans="2:65" s="1" customFormat="1" ht="16.5" customHeight="1">
      <c r="B173" s="135"/>
      <c r="C173" s="136" t="s">
        <v>378</v>
      </c>
      <c r="D173" s="136" t="s">
        <v>135</v>
      </c>
      <c r="E173" s="137" t="s">
        <v>379</v>
      </c>
      <c r="F173" s="138" t="s">
        <v>380</v>
      </c>
      <c r="G173" s="139" t="s">
        <v>138</v>
      </c>
      <c r="H173" s="140">
        <v>249.18600000000001</v>
      </c>
      <c r="I173" s="141"/>
      <c r="J173" s="142">
        <f t="shared" si="50"/>
        <v>0</v>
      </c>
      <c r="K173" s="138" t="s">
        <v>139</v>
      </c>
      <c r="L173" s="26"/>
      <c r="M173" s="143" t="s">
        <v>1</v>
      </c>
      <c r="N173" s="144" t="s">
        <v>37</v>
      </c>
      <c r="O173" s="45"/>
      <c r="P173" s="145">
        <f t="shared" si="51"/>
        <v>0</v>
      </c>
      <c r="Q173" s="145">
        <v>2.572E-2</v>
      </c>
      <c r="R173" s="145">
        <f t="shared" si="52"/>
        <v>6.4090639200000004</v>
      </c>
      <c r="S173" s="145">
        <v>0</v>
      </c>
      <c r="T173" s="146">
        <f t="shared" si="53"/>
        <v>0</v>
      </c>
      <c r="AR173" s="12" t="s">
        <v>140</v>
      </c>
      <c r="AT173" s="12" t="s">
        <v>135</v>
      </c>
      <c r="AU173" s="12" t="s">
        <v>141</v>
      </c>
      <c r="AY173" s="12" t="s">
        <v>133</v>
      </c>
      <c r="BE173" s="147">
        <f t="shared" si="54"/>
        <v>0</v>
      </c>
      <c r="BF173" s="147">
        <f t="shared" si="55"/>
        <v>0</v>
      </c>
      <c r="BG173" s="147">
        <f t="shared" si="56"/>
        <v>0</v>
      </c>
      <c r="BH173" s="147">
        <f t="shared" si="57"/>
        <v>0</v>
      </c>
      <c r="BI173" s="147">
        <f t="shared" si="58"/>
        <v>0</v>
      </c>
      <c r="BJ173" s="12" t="s">
        <v>141</v>
      </c>
      <c r="BK173" s="147">
        <f t="shared" si="59"/>
        <v>0</v>
      </c>
      <c r="BL173" s="12" t="s">
        <v>140</v>
      </c>
      <c r="BM173" s="12" t="s">
        <v>381</v>
      </c>
    </row>
    <row r="174" spans="2:65" s="1" customFormat="1" ht="16.5" customHeight="1">
      <c r="B174" s="135"/>
      <c r="C174" s="136" t="s">
        <v>382</v>
      </c>
      <c r="D174" s="136" t="s">
        <v>135</v>
      </c>
      <c r="E174" s="137" t="s">
        <v>383</v>
      </c>
      <c r="F174" s="138" t="s">
        <v>384</v>
      </c>
      <c r="G174" s="139" t="s">
        <v>364</v>
      </c>
      <c r="H174" s="140">
        <v>52.5</v>
      </c>
      <c r="I174" s="141"/>
      <c r="J174" s="142">
        <f t="shared" si="50"/>
        <v>0</v>
      </c>
      <c r="K174" s="138" t="s">
        <v>139</v>
      </c>
      <c r="L174" s="26"/>
      <c r="M174" s="143" t="s">
        <v>1</v>
      </c>
      <c r="N174" s="144" t="s">
        <v>37</v>
      </c>
      <c r="O174" s="45"/>
      <c r="P174" s="145">
        <f t="shared" si="51"/>
        <v>0</v>
      </c>
      <c r="Q174" s="145">
        <v>4.2000000000000002E-4</v>
      </c>
      <c r="R174" s="145">
        <f t="shared" si="52"/>
        <v>2.205E-2</v>
      </c>
      <c r="S174" s="145">
        <v>0</v>
      </c>
      <c r="T174" s="146">
        <f t="shared" si="53"/>
        <v>0</v>
      </c>
      <c r="AR174" s="12" t="s">
        <v>140</v>
      </c>
      <c r="AT174" s="12" t="s">
        <v>135</v>
      </c>
      <c r="AU174" s="12" t="s">
        <v>141</v>
      </c>
      <c r="AY174" s="12" t="s">
        <v>133</v>
      </c>
      <c r="BE174" s="147">
        <f t="shared" si="54"/>
        <v>0</v>
      </c>
      <c r="BF174" s="147">
        <f t="shared" si="55"/>
        <v>0</v>
      </c>
      <c r="BG174" s="147">
        <f t="shared" si="56"/>
        <v>0</v>
      </c>
      <c r="BH174" s="147">
        <f t="shared" si="57"/>
        <v>0</v>
      </c>
      <c r="BI174" s="147">
        <f t="shared" si="58"/>
        <v>0</v>
      </c>
      <c r="BJ174" s="12" t="s">
        <v>141</v>
      </c>
      <c r="BK174" s="147">
        <f t="shared" si="59"/>
        <v>0</v>
      </c>
      <c r="BL174" s="12" t="s">
        <v>140</v>
      </c>
      <c r="BM174" s="12" t="s">
        <v>385</v>
      </c>
    </row>
    <row r="175" spans="2:65" s="1" customFormat="1" ht="16.5" customHeight="1">
      <c r="B175" s="135"/>
      <c r="C175" s="136" t="s">
        <v>386</v>
      </c>
      <c r="D175" s="136" t="s">
        <v>135</v>
      </c>
      <c r="E175" s="137" t="s">
        <v>387</v>
      </c>
      <c r="F175" s="138" t="s">
        <v>1434</v>
      </c>
      <c r="G175" s="139" t="s">
        <v>364</v>
      </c>
      <c r="H175" s="140">
        <v>43.15</v>
      </c>
      <c r="I175" s="141"/>
      <c r="J175" s="142">
        <f t="shared" si="50"/>
        <v>0</v>
      </c>
      <c r="K175" s="138" t="s">
        <v>139</v>
      </c>
      <c r="L175" s="26"/>
      <c r="M175" s="143" t="s">
        <v>1</v>
      </c>
      <c r="N175" s="144" t="s">
        <v>37</v>
      </c>
      <c r="O175" s="45"/>
      <c r="P175" s="145">
        <f t="shared" si="51"/>
        <v>0</v>
      </c>
      <c r="Q175" s="145">
        <v>3.0000000000000001E-5</v>
      </c>
      <c r="R175" s="145">
        <f t="shared" si="52"/>
        <v>1.2945000000000001E-3</v>
      </c>
      <c r="S175" s="145">
        <v>0</v>
      </c>
      <c r="T175" s="146">
        <f t="shared" si="53"/>
        <v>0</v>
      </c>
      <c r="AR175" s="12" t="s">
        <v>140</v>
      </c>
      <c r="AT175" s="12" t="s">
        <v>135</v>
      </c>
      <c r="AU175" s="12" t="s">
        <v>141</v>
      </c>
      <c r="AY175" s="12" t="s">
        <v>133</v>
      </c>
      <c r="BE175" s="147">
        <f t="shared" si="54"/>
        <v>0</v>
      </c>
      <c r="BF175" s="147">
        <f t="shared" si="55"/>
        <v>0</v>
      </c>
      <c r="BG175" s="147">
        <f t="shared" si="56"/>
        <v>0</v>
      </c>
      <c r="BH175" s="147">
        <f t="shared" si="57"/>
        <v>0</v>
      </c>
      <c r="BI175" s="147">
        <f t="shared" si="58"/>
        <v>0</v>
      </c>
      <c r="BJ175" s="12" t="s">
        <v>141</v>
      </c>
      <c r="BK175" s="147">
        <f t="shared" si="59"/>
        <v>0</v>
      </c>
      <c r="BL175" s="12" t="s">
        <v>140</v>
      </c>
      <c r="BM175" s="12" t="s">
        <v>388</v>
      </c>
    </row>
    <row r="176" spans="2:65" s="1" customFormat="1" ht="16.5" customHeight="1">
      <c r="B176" s="135"/>
      <c r="C176" s="136" t="s">
        <v>389</v>
      </c>
      <c r="D176" s="136" t="s">
        <v>135</v>
      </c>
      <c r="E176" s="137" t="s">
        <v>390</v>
      </c>
      <c r="F176" s="138" t="s">
        <v>1435</v>
      </c>
      <c r="G176" s="139" t="s">
        <v>364</v>
      </c>
      <c r="H176" s="140">
        <v>13.4</v>
      </c>
      <c r="I176" s="141"/>
      <c r="J176" s="142">
        <f t="shared" si="50"/>
        <v>0</v>
      </c>
      <c r="K176" s="138" t="s">
        <v>139</v>
      </c>
      <c r="L176" s="26"/>
      <c r="M176" s="143" t="s">
        <v>1</v>
      </c>
      <c r="N176" s="144" t="s">
        <v>37</v>
      </c>
      <c r="O176" s="45"/>
      <c r="P176" s="145">
        <f t="shared" si="51"/>
        <v>0</v>
      </c>
      <c r="Q176" s="145">
        <v>1E-4</v>
      </c>
      <c r="R176" s="145">
        <f t="shared" si="52"/>
        <v>1.34E-3</v>
      </c>
      <c r="S176" s="145">
        <v>0</v>
      </c>
      <c r="T176" s="146">
        <f t="shared" si="53"/>
        <v>0</v>
      </c>
      <c r="AR176" s="12" t="s">
        <v>140</v>
      </c>
      <c r="AT176" s="12" t="s">
        <v>135</v>
      </c>
      <c r="AU176" s="12" t="s">
        <v>141</v>
      </c>
      <c r="AY176" s="12" t="s">
        <v>133</v>
      </c>
      <c r="BE176" s="147">
        <f t="shared" si="54"/>
        <v>0</v>
      </c>
      <c r="BF176" s="147">
        <f t="shared" si="55"/>
        <v>0</v>
      </c>
      <c r="BG176" s="147">
        <f t="shared" si="56"/>
        <v>0</v>
      </c>
      <c r="BH176" s="147">
        <f t="shared" si="57"/>
        <v>0</v>
      </c>
      <c r="BI176" s="147">
        <f t="shared" si="58"/>
        <v>0</v>
      </c>
      <c r="BJ176" s="12" t="s">
        <v>141</v>
      </c>
      <c r="BK176" s="147">
        <f t="shared" si="59"/>
        <v>0</v>
      </c>
      <c r="BL176" s="12" t="s">
        <v>140</v>
      </c>
      <c r="BM176" s="12" t="s">
        <v>391</v>
      </c>
    </row>
    <row r="177" spans="2:65" s="1" customFormat="1" ht="16.5" customHeight="1">
      <c r="B177" s="135"/>
      <c r="C177" s="136" t="s">
        <v>392</v>
      </c>
      <c r="D177" s="136" t="s">
        <v>135</v>
      </c>
      <c r="E177" s="137" t="s">
        <v>393</v>
      </c>
      <c r="F177" s="138" t="s">
        <v>394</v>
      </c>
      <c r="G177" s="139" t="s">
        <v>145</v>
      </c>
      <c r="H177" s="140">
        <v>3.3570000000000002</v>
      </c>
      <c r="I177" s="141"/>
      <c r="J177" s="142">
        <f t="shared" si="50"/>
        <v>0</v>
      </c>
      <c r="K177" s="138" t="s">
        <v>139</v>
      </c>
      <c r="L177" s="26"/>
      <c r="M177" s="143" t="s">
        <v>1</v>
      </c>
      <c r="N177" s="144" t="s">
        <v>37</v>
      </c>
      <c r="O177" s="45"/>
      <c r="P177" s="145">
        <f t="shared" si="51"/>
        <v>0</v>
      </c>
      <c r="Q177" s="145">
        <v>0</v>
      </c>
      <c r="R177" s="145">
        <f t="shared" si="52"/>
        <v>0</v>
      </c>
      <c r="S177" s="145">
        <v>2.2000000000000002</v>
      </c>
      <c r="T177" s="146">
        <f t="shared" si="53"/>
        <v>7.3854000000000006</v>
      </c>
      <c r="AR177" s="12" t="s">
        <v>140</v>
      </c>
      <c r="AT177" s="12" t="s">
        <v>135</v>
      </c>
      <c r="AU177" s="12" t="s">
        <v>141</v>
      </c>
      <c r="AY177" s="12" t="s">
        <v>133</v>
      </c>
      <c r="BE177" s="147">
        <f t="shared" si="54"/>
        <v>0</v>
      </c>
      <c r="BF177" s="147">
        <f t="shared" si="55"/>
        <v>0</v>
      </c>
      <c r="BG177" s="147">
        <f t="shared" si="56"/>
        <v>0</v>
      </c>
      <c r="BH177" s="147">
        <f t="shared" si="57"/>
        <v>0</v>
      </c>
      <c r="BI177" s="147">
        <f t="shared" si="58"/>
        <v>0</v>
      </c>
      <c r="BJ177" s="12" t="s">
        <v>141</v>
      </c>
      <c r="BK177" s="147">
        <f t="shared" si="59"/>
        <v>0</v>
      </c>
      <c r="BL177" s="12" t="s">
        <v>140</v>
      </c>
      <c r="BM177" s="12" t="s">
        <v>395</v>
      </c>
    </row>
    <row r="178" spans="2:65" s="1" customFormat="1" ht="16.5" customHeight="1">
      <c r="B178" s="135"/>
      <c r="C178" s="136" t="s">
        <v>396</v>
      </c>
      <c r="D178" s="136" t="s">
        <v>135</v>
      </c>
      <c r="E178" s="137" t="s">
        <v>397</v>
      </c>
      <c r="F178" s="138" t="s">
        <v>398</v>
      </c>
      <c r="G178" s="139" t="s">
        <v>138</v>
      </c>
      <c r="H178" s="140">
        <v>33.57</v>
      </c>
      <c r="I178" s="141"/>
      <c r="J178" s="142">
        <f t="shared" si="50"/>
        <v>0</v>
      </c>
      <c r="K178" s="138" t="s">
        <v>139</v>
      </c>
      <c r="L178" s="26"/>
      <c r="M178" s="143" t="s">
        <v>1</v>
      </c>
      <c r="N178" s="144" t="s">
        <v>37</v>
      </c>
      <c r="O178" s="45"/>
      <c r="P178" s="145">
        <f t="shared" si="51"/>
        <v>0</v>
      </c>
      <c r="Q178" s="145">
        <v>0</v>
      </c>
      <c r="R178" s="145">
        <f t="shared" si="52"/>
        <v>0</v>
      </c>
      <c r="S178" s="145">
        <v>0.02</v>
      </c>
      <c r="T178" s="146">
        <f t="shared" si="53"/>
        <v>0.6714</v>
      </c>
      <c r="AR178" s="12" t="s">
        <v>140</v>
      </c>
      <c r="AT178" s="12" t="s">
        <v>135</v>
      </c>
      <c r="AU178" s="12" t="s">
        <v>141</v>
      </c>
      <c r="AY178" s="12" t="s">
        <v>133</v>
      </c>
      <c r="BE178" s="147">
        <f t="shared" si="54"/>
        <v>0</v>
      </c>
      <c r="BF178" s="147">
        <f t="shared" si="55"/>
        <v>0</v>
      </c>
      <c r="BG178" s="147">
        <f t="shared" si="56"/>
        <v>0</v>
      </c>
      <c r="BH178" s="147">
        <f t="shared" si="57"/>
        <v>0</v>
      </c>
      <c r="BI178" s="147">
        <f t="shared" si="58"/>
        <v>0</v>
      </c>
      <c r="BJ178" s="12" t="s">
        <v>141</v>
      </c>
      <c r="BK178" s="147">
        <f t="shared" si="59"/>
        <v>0</v>
      </c>
      <c r="BL178" s="12" t="s">
        <v>140</v>
      </c>
      <c r="BM178" s="12" t="s">
        <v>399</v>
      </c>
    </row>
    <row r="179" spans="2:65" s="1" customFormat="1" ht="16.5" customHeight="1">
      <c r="B179" s="135"/>
      <c r="C179" s="136" t="s">
        <v>400</v>
      </c>
      <c r="D179" s="136" t="s">
        <v>135</v>
      </c>
      <c r="E179" s="137" t="s">
        <v>401</v>
      </c>
      <c r="F179" s="138" t="s">
        <v>402</v>
      </c>
      <c r="G179" s="139" t="s">
        <v>138</v>
      </c>
      <c r="H179" s="140">
        <v>1.415</v>
      </c>
      <c r="I179" s="141"/>
      <c r="J179" s="142">
        <f t="shared" si="50"/>
        <v>0</v>
      </c>
      <c r="K179" s="138" t="s">
        <v>139</v>
      </c>
      <c r="L179" s="26"/>
      <c r="M179" s="143" t="s">
        <v>1</v>
      </c>
      <c r="N179" s="144" t="s">
        <v>37</v>
      </c>
      <c r="O179" s="45"/>
      <c r="P179" s="145">
        <f t="shared" si="51"/>
        <v>0</v>
      </c>
      <c r="Q179" s="145">
        <v>0</v>
      </c>
      <c r="R179" s="145">
        <f t="shared" si="52"/>
        <v>0</v>
      </c>
      <c r="S179" s="145">
        <v>7.4999999999999997E-2</v>
      </c>
      <c r="T179" s="146">
        <f t="shared" si="53"/>
        <v>0.106125</v>
      </c>
      <c r="AR179" s="12" t="s">
        <v>140</v>
      </c>
      <c r="AT179" s="12" t="s">
        <v>135</v>
      </c>
      <c r="AU179" s="12" t="s">
        <v>141</v>
      </c>
      <c r="AY179" s="12" t="s">
        <v>133</v>
      </c>
      <c r="BE179" s="147">
        <f t="shared" si="54"/>
        <v>0</v>
      </c>
      <c r="BF179" s="147">
        <f t="shared" si="55"/>
        <v>0</v>
      </c>
      <c r="BG179" s="147">
        <f t="shared" si="56"/>
        <v>0</v>
      </c>
      <c r="BH179" s="147">
        <f t="shared" si="57"/>
        <v>0</v>
      </c>
      <c r="BI179" s="147">
        <f t="shared" si="58"/>
        <v>0</v>
      </c>
      <c r="BJ179" s="12" t="s">
        <v>141</v>
      </c>
      <c r="BK179" s="147">
        <f t="shared" si="59"/>
        <v>0</v>
      </c>
      <c r="BL179" s="12" t="s">
        <v>140</v>
      </c>
      <c r="BM179" s="12" t="s">
        <v>403</v>
      </c>
    </row>
    <row r="180" spans="2:65" s="1" customFormat="1" ht="16.5" customHeight="1">
      <c r="B180" s="135"/>
      <c r="C180" s="136" t="s">
        <v>404</v>
      </c>
      <c r="D180" s="136" t="s">
        <v>135</v>
      </c>
      <c r="E180" s="137" t="s">
        <v>405</v>
      </c>
      <c r="F180" s="138" t="s">
        <v>406</v>
      </c>
      <c r="G180" s="139" t="s">
        <v>145</v>
      </c>
      <c r="H180" s="140">
        <v>1.6879999999999999</v>
      </c>
      <c r="I180" s="141"/>
      <c r="J180" s="142">
        <f t="shared" si="50"/>
        <v>0</v>
      </c>
      <c r="K180" s="138" t="s">
        <v>139</v>
      </c>
      <c r="L180" s="26"/>
      <c r="M180" s="143" t="s">
        <v>1</v>
      </c>
      <c r="N180" s="144" t="s">
        <v>37</v>
      </c>
      <c r="O180" s="45"/>
      <c r="P180" s="145">
        <f t="shared" si="51"/>
        <v>0</v>
      </c>
      <c r="Q180" s="145">
        <v>0</v>
      </c>
      <c r="R180" s="145">
        <f t="shared" si="52"/>
        <v>0</v>
      </c>
      <c r="S180" s="145">
        <v>1.875</v>
      </c>
      <c r="T180" s="146">
        <f t="shared" si="53"/>
        <v>3.165</v>
      </c>
      <c r="AR180" s="12" t="s">
        <v>140</v>
      </c>
      <c r="AT180" s="12" t="s">
        <v>135</v>
      </c>
      <c r="AU180" s="12" t="s">
        <v>141</v>
      </c>
      <c r="AY180" s="12" t="s">
        <v>133</v>
      </c>
      <c r="BE180" s="147">
        <f t="shared" si="54"/>
        <v>0</v>
      </c>
      <c r="BF180" s="147">
        <f t="shared" si="55"/>
        <v>0</v>
      </c>
      <c r="BG180" s="147">
        <f t="shared" si="56"/>
        <v>0</v>
      </c>
      <c r="BH180" s="147">
        <f t="shared" si="57"/>
        <v>0</v>
      </c>
      <c r="BI180" s="147">
        <f t="shared" si="58"/>
        <v>0</v>
      </c>
      <c r="BJ180" s="12" t="s">
        <v>141</v>
      </c>
      <c r="BK180" s="147">
        <f t="shared" si="59"/>
        <v>0</v>
      </c>
      <c r="BL180" s="12" t="s">
        <v>140</v>
      </c>
      <c r="BM180" s="12" t="s">
        <v>407</v>
      </c>
    </row>
    <row r="181" spans="2:65" s="1" customFormat="1" ht="16.5" customHeight="1">
      <c r="B181" s="135"/>
      <c r="C181" s="136" t="s">
        <v>408</v>
      </c>
      <c r="D181" s="136" t="s">
        <v>135</v>
      </c>
      <c r="E181" s="137" t="s">
        <v>409</v>
      </c>
      <c r="F181" s="138" t="s">
        <v>410</v>
      </c>
      <c r="G181" s="139" t="s">
        <v>194</v>
      </c>
      <c r="H181" s="140">
        <v>25.332000000000001</v>
      </c>
      <c r="I181" s="141"/>
      <c r="J181" s="142">
        <f t="shared" si="50"/>
        <v>0</v>
      </c>
      <c r="K181" s="138" t="s">
        <v>139</v>
      </c>
      <c r="L181" s="26"/>
      <c r="M181" s="143" t="s">
        <v>1</v>
      </c>
      <c r="N181" s="144" t="s">
        <v>37</v>
      </c>
      <c r="O181" s="45"/>
      <c r="P181" s="145">
        <f t="shared" si="51"/>
        <v>0</v>
      </c>
      <c r="Q181" s="145">
        <v>0</v>
      </c>
      <c r="R181" s="145">
        <f t="shared" si="52"/>
        <v>0</v>
      </c>
      <c r="S181" s="145">
        <v>0</v>
      </c>
      <c r="T181" s="146">
        <f t="shared" si="53"/>
        <v>0</v>
      </c>
      <c r="AR181" s="12" t="s">
        <v>140</v>
      </c>
      <c r="AT181" s="12" t="s">
        <v>135</v>
      </c>
      <c r="AU181" s="12" t="s">
        <v>141</v>
      </c>
      <c r="AY181" s="12" t="s">
        <v>133</v>
      </c>
      <c r="BE181" s="147">
        <f t="shared" si="54"/>
        <v>0</v>
      </c>
      <c r="BF181" s="147">
        <f t="shared" si="55"/>
        <v>0</v>
      </c>
      <c r="BG181" s="147">
        <f t="shared" si="56"/>
        <v>0</v>
      </c>
      <c r="BH181" s="147">
        <f t="shared" si="57"/>
        <v>0</v>
      </c>
      <c r="BI181" s="147">
        <f t="shared" si="58"/>
        <v>0</v>
      </c>
      <c r="BJ181" s="12" t="s">
        <v>141</v>
      </c>
      <c r="BK181" s="147">
        <f t="shared" si="59"/>
        <v>0</v>
      </c>
      <c r="BL181" s="12" t="s">
        <v>140</v>
      </c>
      <c r="BM181" s="12" t="s">
        <v>411</v>
      </c>
    </row>
    <row r="182" spans="2:65" s="1" customFormat="1" ht="16.5" customHeight="1">
      <c r="B182" s="135"/>
      <c r="C182" s="136" t="s">
        <v>412</v>
      </c>
      <c r="D182" s="136" t="s">
        <v>135</v>
      </c>
      <c r="E182" s="137" t="s">
        <v>413</v>
      </c>
      <c r="F182" s="138" t="s">
        <v>414</v>
      </c>
      <c r="G182" s="139" t="s">
        <v>194</v>
      </c>
      <c r="H182" s="140">
        <v>506.64</v>
      </c>
      <c r="I182" s="141"/>
      <c r="J182" s="142">
        <f t="shared" si="50"/>
        <v>0</v>
      </c>
      <c r="K182" s="138" t="s">
        <v>139</v>
      </c>
      <c r="L182" s="26"/>
      <c r="M182" s="143" t="s">
        <v>1</v>
      </c>
      <c r="N182" s="144" t="s">
        <v>37</v>
      </c>
      <c r="O182" s="45"/>
      <c r="P182" s="145">
        <f t="shared" si="51"/>
        <v>0</v>
      </c>
      <c r="Q182" s="145">
        <v>0</v>
      </c>
      <c r="R182" s="145">
        <f t="shared" si="52"/>
        <v>0</v>
      </c>
      <c r="S182" s="145">
        <v>0</v>
      </c>
      <c r="T182" s="146">
        <f t="shared" si="53"/>
        <v>0</v>
      </c>
      <c r="AR182" s="12" t="s">
        <v>140</v>
      </c>
      <c r="AT182" s="12" t="s">
        <v>135</v>
      </c>
      <c r="AU182" s="12" t="s">
        <v>141</v>
      </c>
      <c r="AY182" s="12" t="s">
        <v>133</v>
      </c>
      <c r="BE182" s="147">
        <f t="shared" si="54"/>
        <v>0</v>
      </c>
      <c r="BF182" s="147">
        <f t="shared" si="55"/>
        <v>0</v>
      </c>
      <c r="BG182" s="147">
        <f t="shared" si="56"/>
        <v>0</v>
      </c>
      <c r="BH182" s="147">
        <f t="shared" si="57"/>
        <v>0</v>
      </c>
      <c r="BI182" s="147">
        <f t="shared" si="58"/>
        <v>0</v>
      </c>
      <c r="BJ182" s="12" t="s">
        <v>141</v>
      </c>
      <c r="BK182" s="147">
        <f t="shared" si="59"/>
        <v>0</v>
      </c>
      <c r="BL182" s="12" t="s">
        <v>140</v>
      </c>
      <c r="BM182" s="12" t="s">
        <v>415</v>
      </c>
    </row>
    <row r="183" spans="2:65" s="1" customFormat="1" ht="16.5" customHeight="1">
      <c r="B183" s="135"/>
      <c r="C183" s="136" t="s">
        <v>416</v>
      </c>
      <c r="D183" s="136" t="s">
        <v>135</v>
      </c>
      <c r="E183" s="137" t="s">
        <v>417</v>
      </c>
      <c r="F183" s="138" t="s">
        <v>418</v>
      </c>
      <c r="G183" s="139" t="s">
        <v>194</v>
      </c>
      <c r="H183" s="140">
        <v>25.332000000000001</v>
      </c>
      <c r="I183" s="141"/>
      <c r="J183" s="142">
        <f t="shared" si="50"/>
        <v>0</v>
      </c>
      <c r="K183" s="138" t="s">
        <v>139</v>
      </c>
      <c r="L183" s="26"/>
      <c r="M183" s="143" t="s">
        <v>1</v>
      </c>
      <c r="N183" s="144" t="s">
        <v>37</v>
      </c>
      <c r="O183" s="45"/>
      <c r="P183" s="145">
        <f t="shared" si="51"/>
        <v>0</v>
      </c>
      <c r="Q183" s="145">
        <v>0</v>
      </c>
      <c r="R183" s="145">
        <f t="shared" si="52"/>
        <v>0</v>
      </c>
      <c r="S183" s="145">
        <v>0</v>
      </c>
      <c r="T183" s="146">
        <f t="shared" si="53"/>
        <v>0</v>
      </c>
      <c r="AR183" s="12" t="s">
        <v>140</v>
      </c>
      <c r="AT183" s="12" t="s">
        <v>135</v>
      </c>
      <c r="AU183" s="12" t="s">
        <v>141</v>
      </c>
      <c r="AY183" s="12" t="s">
        <v>133</v>
      </c>
      <c r="BE183" s="147">
        <f t="shared" si="54"/>
        <v>0</v>
      </c>
      <c r="BF183" s="147">
        <f t="shared" si="55"/>
        <v>0</v>
      </c>
      <c r="BG183" s="147">
        <f t="shared" si="56"/>
        <v>0</v>
      </c>
      <c r="BH183" s="147">
        <f t="shared" si="57"/>
        <v>0</v>
      </c>
      <c r="BI183" s="147">
        <f t="shared" si="58"/>
        <v>0</v>
      </c>
      <c r="BJ183" s="12" t="s">
        <v>141</v>
      </c>
      <c r="BK183" s="147">
        <f t="shared" si="59"/>
        <v>0</v>
      </c>
      <c r="BL183" s="12" t="s">
        <v>140</v>
      </c>
      <c r="BM183" s="12" t="s">
        <v>419</v>
      </c>
    </row>
    <row r="184" spans="2:65" s="1" customFormat="1" ht="16.5" customHeight="1">
      <c r="B184" s="135"/>
      <c r="C184" s="136" t="s">
        <v>420</v>
      </c>
      <c r="D184" s="136" t="s">
        <v>135</v>
      </c>
      <c r="E184" s="137" t="s">
        <v>421</v>
      </c>
      <c r="F184" s="138" t="s">
        <v>422</v>
      </c>
      <c r="G184" s="139" t="s">
        <v>194</v>
      </c>
      <c r="H184" s="140">
        <v>126.66</v>
      </c>
      <c r="I184" s="141"/>
      <c r="J184" s="142">
        <f t="shared" si="50"/>
        <v>0</v>
      </c>
      <c r="K184" s="138" t="s">
        <v>139</v>
      </c>
      <c r="L184" s="26"/>
      <c r="M184" s="143" t="s">
        <v>1</v>
      </c>
      <c r="N184" s="144" t="s">
        <v>37</v>
      </c>
      <c r="O184" s="45"/>
      <c r="P184" s="145">
        <f t="shared" si="51"/>
        <v>0</v>
      </c>
      <c r="Q184" s="145">
        <v>0</v>
      </c>
      <c r="R184" s="145">
        <f t="shared" si="52"/>
        <v>0</v>
      </c>
      <c r="S184" s="145">
        <v>0</v>
      </c>
      <c r="T184" s="146">
        <f t="shared" si="53"/>
        <v>0</v>
      </c>
      <c r="AR184" s="12" t="s">
        <v>140</v>
      </c>
      <c r="AT184" s="12" t="s">
        <v>135</v>
      </c>
      <c r="AU184" s="12" t="s">
        <v>141</v>
      </c>
      <c r="AY184" s="12" t="s">
        <v>133</v>
      </c>
      <c r="BE184" s="147">
        <f t="shared" si="54"/>
        <v>0</v>
      </c>
      <c r="BF184" s="147">
        <f t="shared" si="55"/>
        <v>0</v>
      </c>
      <c r="BG184" s="147">
        <f t="shared" si="56"/>
        <v>0</v>
      </c>
      <c r="BH184" s="147">
        <f t="shared" si="57"/>
        <v>0</v>
      </c>
      <c r="BI184" s="147">
        <f t="shared" si="58"/>
        <v>0</v>
      </c>
      <c r="BJ184" s="12" t="s">
        <v>141</v>
      </c>
      <c r="BK184" s="147">
        <f t="shared" si="59"/>
        <v>0</v>
      </c>
      <c r="BL184" s="12" t="s">
        <v>140</v>
      </c>
      <c r="BM184" s="12" t="s">
        <v>423</v>
      </c>
    </row>
    <row r="185" spans="2:65" s="1" customFormat="1" ht="16.5" customHeight="1">
      <c r="B185" s="135"/>
      <c r="C185" s="136" t="s">
        <v>424</v>
      </c>
      <c r="D185" s="136" t="s">
        <v>135</v>
      </c>
      <c r="E185" s="137" t="s">
        <v>425</v>
      </c>
      <c r="F185" s="138" t="s">
        <v>426</v>
      </c>
      <c r="G185" s="139" t="s">
        <v>194</v>
      </c>
      <c r="H185" s="140">
        <v>25.332000000000001</v>
      </c>
      <c r="I185" s="141"/>
      <c r="J185" s="142">
        <f t="shared" si="50"/>
        <v>0</v>
      </c>
      <c r="K185" s="138" t="s">
        <v>139</v>
      </c>
      <c r="L185" s="26"/>
      <c r="M185" s="143" t="s">
        <v>1</v>
      </c>
      <c r="N185" s="144" t="s">
        <v>37</v>
      </c>
      <c r="O185" s="45"/>
      <c r="P185" s="145">
        <f t="shared" si="51"/>
        <v>0</v>
      </c>
      <c r="Q185" s="145">
        <v>0</v>
      </c>
      <c r="R185" s="145">
        <f t="shared" si="52"/>
        <v>0</v>
      </c>
      <c r="S185" s="145">
        <v>0</v>
      </c>
      <c r="T185" s="146">
        <f t="shared" si="53"/>
        <v>0</v>
      </c>
      <c r="AR185" s="12" t="s">
        <v>140</v>
      </c>
      <c r="AT185" s="12" t="s">
        <v>135</v>
      </c>
      <c r="AU185" s="12" t="s">
        <v>141</v>
      </c>
      <c r="AY185" s="12" t="s">
        <v>133</v>
      </c>
      <c r="BE185" s="147">
        <f t="shared" si="54"/>
        <v>0</v>
      </c>
      <c r="BF185" s="147">
        <f t="shared" si="55"/>
        <v>0</v>
      </c>
      <c r="BG185" s="147">
        <f t="shared" si="56"/>
        <v>0</v>
      </c>
      <c r="BH185" s="147">
        <f t="shared" si="57"/>
        <v>0</v>
      </c>
      <c r="BI185" s="147">
        <f t="shared" si="58"/>
        <v>0</v>
      </c>
      <c r="BJ185" s="12" t="s">
        <v>141</v>
      </c>
      <c r="BK185" s="147">
        <f t="shared" si="59"/>
        <v>0</v>
      </c>
      <c r="BL185" s="12" t="s">
        <v>140</v>
      </c>
      <c r="BM185" s="12" t="s">
        <v>427</v>
      </c>
    </row>
    <row r="186" spans="2:65" s="10" customFormat="1" ht="22.9" customHeight="1">
      <c r="B186" s="122"/>
      <c r="D186" s="123" t="s">
        <v>64</v>
      </c>
      <c r="E186" s="133" t="s">
        <v>428</v>
      </c>
      <c r="F186" s="133" t="s">
        <v>429</v>
      </c>
      <c r="I186" s="125"/>
      <c r="J186" s="134">
        <f>BK186</f>
        <v>0</v>
      </c>
      <c r="L186" s="122"/>
      <c r="M186" s="127"/>
      <c r="N186" s="128"/>
      <c r="O186" s="128"/>
      <c r="P186" s="129">
        <f>P187</f>
        <v>0</v>
      </c>
      <c r="Q186" s="128"/>
      <c r="R186" s="129">
        <f>R187</f>
        <v>0</v>
      </c>
      <c r="S186" s="128"/>
      <c r="T186" s="130">
        <f>T187</f>
        <v>0</v>
      </c>
      <c r="AR186" s="123" t="s">
        <v>72</v>
      </c>
      <c r="AT186" s="131" t="s">
        <v>64</v>
      </c>
      <c r="AU186" s="131" t="s">
        <v>72</v>
      </c>
      <c r="AY186" s="123" t="s">
        <v>133</v>
      </c>
      <c r="BK186" s="132">
        <f>BK187</f>
        <v>0</v>
      </c>
    </row>
    <row r="187" spans="2:65" s="1" customFormat="1" ht="16.5" customHeight="1">
      <c r="B187" s="135"/>
      <c r="C187" s="136" t="s">
        <v>430</v>
      </c>
      <c r="D187" s="136" t="s">
        <v>135</v>
      </c>
      <c r="E187" s="137" t="s">
        <v>431</v>
      </c>
      <c r="F187" s="138" t="s">
        <v>432</v>
      </c>
      <c r="G187" s="139" t="s">
        <v>194</v>
      </c>
      <c r="H187" s="140">
        <v>312.05399999999997</v>
      </c>
      <c r="I187" s="141"/>
      <c r="J187" s="142">
        <f>ROUND(I187*H187,2)</f>
        <v>0</v>
      </c>
      <c r="K187" s="138" t="s">
        <v>139</v>
      </c>
      <c r="L187" s="26"/>
      <c r="M187" s="143" t="s">
        <v>1</v>
      </c>
      <c r="N187" s="144" t="s">
        <v>37</v>
      </c>
      <c r="O187" s="45"/>
      <c r="P187" s="145">
        <f>O187*H187</f>
        <v>0</v>
      </c>
      <c r="Q187" s="145">
        <v>0</v>
      </c>
      <c r="R187" s="145">
        <f>Q187*H187</f>
        <v>0</v>
      </c>
      <c r="S187" s="145">
        <v>0</v>
      </c>
      <c r="T187" s="146">
        <f>S187*H187</f>
        <v>0</v>
      </c>
      <c r="AR187" s="12" t="s">
        <v>200</v>
      </c>
      <c r="AT187" s="12" t="s">
        <v>135</v>
      </c>
      <c r="AU187" s="12" t="s">
        <v>141</v>
      </c>
      <c r="AY187" s="12" t="s">
        <v>133</v>
      </c>
      <c r="BE187" s="147">
        <f>IF(N187="základná",J187,0)</f>
        <v>0</v>
      </c>
      <c r="BF187" s="147">
        <f>IF(N187="znížená",J187,0)</f>
        <v>0</v>
      </c>
      <c r="BG187" s="147">
        <f>IF(N187="zákl. prenesená",J187,0)</f>
        <v>0</v>
      </c>
      <c r="BH187" s="147">
        <f>IF(N187="zníž. prenesená",J187,0)</f>
        <v>0</v>
      </c>
      <c r="BI187" s="147">
        <f>IF(N187="nulová",J187,0)</f>
        <v>0</v>
      </c>
      <c r="BJ187" s="12" t="s">
        <v>141</v>
      </c>
      <c r="BK187" s="147">
        <f>ROUND(I187*H187,2)</f>
        <v>0</v>
      </c>
      <c r="BL187" s="12" t="s">
        <v>200</v>
      </c>
      <c r="BM187" s="12" t="s">
        <v>433</v>
      </c>
    </row>
    <row r="188" spans="2:65" s="10" customFormat="1" ht="25.9" customHeight="1">
      <c r="B188" s="122"/>
      <c r="D188" s="123" t="s">
        <v>64</v>
      </c>
      <c r="E188" s="124" t="s">
        <v>434</v>
      </c>
      <c r="F188" s="124" t="s">
        <v>435</v>
      </c>
      <c r="I188" s="125"/>
      <c r="J188" s="126">
        <f>BK188</f>
        <v>0</v>
      </c>
      <c r="L188" s="122"/>
      <c r="M188" s="127"/>
      <c r="N188" s="128"/>
      <c r="O188" s="128"/>
      <c r="P188" s="129">
        <f>P189+P198+P208+P215+P220+P229+P253+P259+P265+P269+P275+P277</f>
        <v>0</v>
      </c>
      <c r="Q188" s="128"/>
      <c r="R188" s="129">
        <f>R189+R198+R208+R215+R220+R229+R253+R259+R265+R269+R275+R277</f>
        <v>9.9132232699999996</v>
      </c>
      <c r="S188" s="128"/>
      <c r="T188" s="130">
        <f>T189+T198+T208+T215+T220+T229+T253+T259+T265+T269+T275+T277</f>
        <v>0</v>
      </c>
      <c r="AR188" s="123" t="s">
        <v>141</v>
      </c>
      <c r="AT188" s="131" t="s">
        <v>64</v>
      </c>
      <c r="AU188" s="131" t="s">
        <v>65</v>
      </c>
      <c r="AY188" s="123" t="s">
        <v>133</v>
      </c>
      <c r="BK188" s="132">
        <f>BK189+BK198+BK208+BK215+BK220+BK229+BK253+BK259+BK265+BK269+BK275+BK277</f>
        <v>0</v>
      </c>
    </row>
    <row r="189" spans="2:65" s="10" customFormat="1" ht="22.9" customHeight="1">
      <c r="B189" s="122"/>
      <c r="D189" s="123" t="s">
        <v>64</v>
      </c>
      <c r="E189" s="133" t="s">
        <v>436</v>
      </c>
      <c r="F189" s="133" t="s">
        <v>437</v>
      </c>
      <c r="I189" s="125"/>
      <c r="J189" s="134">
        <f>BK189</f>
        <v>0</v>
      </c>
      <c r="L189" s="122"/>
      <c r="M189" s="127"/>
      <c r="N189" s="128"/>
      <c r="O189" s="128"/>
      <c r="P189" s="129">
        <f>SUM(P190:P197)</f>
        <v>0</v>
      </c>
      <c r="Q189" s="128"/>
      <c r="R189" s="129">
        <f>SUM(R190:R197)</f>
        <v>1.23865315</v>
      </c>
      <c r="S189" s="128"/>
      <c r="T189" s="130">
        <f>SUM(T190:T197)</f>
        <v>0</v>
      </c>
      <c r="AR189" s="123" t="s">
        <v>141</v>
      </c>
      <c r="AT189" s="131" t="s">
        <v>64</v>
      </c>
      <c r="AU189" s="131" t="s">
        <v>72</v>
      </c>
      <c r="AY189" s="123" t="s">
        <v>133</v>
      </c>
      <c r="BK189" s="132">
        <f>SUM(BK190:BK197)</f>
        <v>0</v>
      </c>
    </row>
    <row r="190" spans="2:65" s="1" customFormat="1" ht="16.5" customHeight="1">
      <c r="B190" s="135"/>
      <c r="C190" s="136" t="s">
        <v>438</v>
      </c>
      <c r="D190" s="136" t="s">
        <v>135</v>
      </c>
      <c r="E190" s="137" t="s">
        <v>439</v>
      </c>
      <c r="F190" s="138" t="s">
        <v>1436</v>
      </c>
      <c r="G190" s="139" t="s">
        <v>138</v>
      </c>
      <c r="H190" s="140">
        <v>54.1</v>
      </c>
      <c r="I190" s="141"/>
      <c r="J190" s="142">
        <f t="shared" ref="J190:J197" si="60">ROUND(I190*H190,2)</f>
        <v>0</v>
      </c>
      <c r="K190" s="138" t="s">
        <v>139</v>
      </c>
      <c r="L190" s="26"/>
      <c r="M190" s="143" t="s">
        <v>1</v>
      </c>
      <c r="N190" s="144" t="s">
        <v>37</v>
      </c>
      <c r="O190" s="45"/>
      <c r="P190" s="145">
        <f t="shared" ref="P190:P197" si="61">O190*H190</f>
        <v>0</v>
      </c>
      <c r="Q190" s="145">
        <v>3.5000000000000001E-3</v>
      </c>
      <c r="R190" s="145">
        <f t="shared" ref="R190:R197" si="62">Q190*H190</f>
        <v>0.18935000000000002</v>
      </c>
      <c r="S190" s="145">
        <v>0</v>
      </c>
      <c r="T190" s="146">
        <f t="shared" ref="T190:T197" si="63">S190*H190</f>
        <v>0</v>
      </c>
      <c r="AR190" s="12" t="s">
        <v>200</v>
      </c>
      <c r="AT190" s="12" t="s">
        <v>135</v>
      </c>
      <c r="AU190" s="12" t="s">
        <v>141</v>
      </c>
      <c r="AY190" s="12" t="s">
        <v>133</v>
      </c>
      <c r="BE190" s="147">
        <f t="shared" ref="BE190:BE197" si="64">IF(N190="základná",J190,0)</f>
        <v>0</v>
      </c>
      <c r="BF190" s="147">
        <f t="shared" ref="BF190:BF197" si="65">IF(N190="znížená",J190,0)</f>
        <v>0</v>
      </c>
      <c r="BG190" s="147">
        <f t="shared" ref="BG190:BG197" si="66">IF(N190="zákl. prenesená",J190,0)</f>
        <v>0</v>
      </c>
      <c r="BH190" s="147">
        <f t="shared" ref="BH190:BH197" si="67">IF(N190="zníž. prenesená",J190,0)</f>
        <v>0</v>
      </c>
      <c r="BI190" s="147">
        <f t="shared" ref="BI190:BI197" si="68">IF(N190="nulová",J190,0)</f>
        <v>0</v>
      </c>
      <c r="BJ190" s="12" t="s">
        <v>141</v>
      </c>
      <c r="BK190" s="147">
        <f t="shared" ref="BK190:BK197" si="69">ROUND(I190*H190,2)</f>
        <v>0</v>
      </c>
      <c r="BL190" s="12" t="s">
        <v>200</v>
      </c>
      <c r="BM190" s="12" t="s">
        <v>440</v>
      </c>
    </row>
    <row r="191" spans="2:65" s="1" customFormat="1" ht="16.5" customHeight="1">
      <c r="B191" s="135"/>
      <c r="C191" s="136" t="s">
        <v>441</v>
      </c>
      <c r="D191" s="136" t="s">
        <v>135</v>
      </c>
      <c r="E191" s="137" t="s">
        <v>442</v>
      </c>
      <c r="F191" s="138" t="s">
        <v>443</v>
      </c>
      <c r="G191" s="139" t="s">
        <v>138</v>
      </c>
      <c r="H191" s="140">
        <v>52.8</v>
      </c>
      <c r="I191" s="141"/>
      <c r="J191" s="142">
        <f t="shared" si="60"/>
        <v>0</v>
      </c>
      <c r="K191" s="138" t="s">
        <v>139</v>
      </c>
      <c r="L191" s="26"/>
      <c r="M191" s="143" t="s">
        <v>1</v>
      </c>
      <c r="N191" s="144" t="s">
        <v>37</v>
      </c>
      <c r="O191" s="45"/>
      <c r="P191" s="145">
        <f t="shared" si="61"/>
        <v>0</v>
      </c>
      <c r="Q191" s="145">
        <v>8.0000000000000007E-5</v>
      </c>
      <c r="R191" s="145">
        <f t="shared" si="62"/>
        <v>4.2240000000000003E-3</v>
      </c>
      <c r="S191" s="145">
        <v>0</v>
      </c>
      <c r="T191" s="146">
        <f t="shared" si="63"/>
        <v>0</v>
      </c>
      <c r="AR191" s="12" t="s">
        <v>200</v>
      </c>
      <c r="AT191" s="12" t="s">
        <v>135</v>
      </c>
      <c r="AU191" s="12" t="s">
        <v>141</v>
      </c>
      <c r="AY191" s="12" t="s">
        <v>133</v>
      </c>
      <c r="BE191" s="147">
        <f t="shared" si="64"/>
        <v>0</v>
      </c>
      <c r="BF191" s="147">
        <f t="shared" si="65"/>
        <v>0</v>
      </c>
      <c r="BG191" s="147">
        <f t="shared" si="66"/>
        <v>0</v>
      </c>
      <c r="BH191" s="147">
        <f t="shared" si="67"/>
        <v>0</v>
      </c>
      <c r="BI191" s="147">
        <f t="shared" si="68"/>
        <v>0</v>
      </c>
      <c r="BJ191" s="12" t="s">
        <v>141</v>
      </c>
      <c r="BK191" s="147">
        <f t="shared" si="69"/>
        <v>0</v>
      </c>
      <c r="BL191" s="12" t="s">
        <v>200</v>
      </c>
      <c r="BM191" s="12" t="s">
        <v>444</v>
      </c>
    </row>
    <row r="192" spans="2:65" s="1" customFormat="1" ht="16.5" customHeight="1">
      <c r="B192" s="135"/>
      <c r="C192" s="148" t="s">
        <v>445</v>
      </c>
      <c r="D192" s="148" t="s">
        <v>201</v>
      </c>
      <c r="E192" s="149" t="s">
        <v>446</v>
      </c>
      <c r="F192" s="150" t="s">
        <v>1437</v>
      </c>
      <c r="G192" s="151" t="s">
        <v>138</v>
      </c>
      <c r="H192" s="152">
        <v>60.72</v>
      </c>
      <c r="I192" s="153"/>
      <c r="J192" s="154">
        <f t="shared" si="60"/>
        <v>0</v>
      </c>
      <c r="K192" s="150" t="s">
        <v>139</v>
      </c>
      <c r="L192" s="155"/>
      <c r="M192" s="156" t="s">
        <v>1</v>
      </c>
      <c r="N192" s="157" t="s">
        <v>37</v>
      </c>
      <c r="O192" s="45"/>
      <c r="P192" s="145">
        <f t="shared" si="61"/>
        <v>0</v>
      </c>
      <c r="Q192" s="145">
        <v>2E-3</v>
      </c>
      <c r="R192" s="145">
        <f t="shared" si="62"/>
        <v>0.12144000000000001</v>
      </c>
      <c r="S192" s="145">
        <v>0</v>
      </c>
      <c r="T192" s="146">
        <f t="shared" si="63"/>
        <v>0</v>
      </c>
      <c r="AR192" s="12" t="s">
        <v>261</v>
      </c>
      <c r="AT192" s="12" t="s">
        <v>201</v>
      </c>
      <c r="AU192" s="12" t="s">
        <v>141</v>
      </c>
      <c r="AY192" s="12" t="s">
        <v>133</v>
      </c>
      <c r="BE192" s="147">
        <f t="shared" si="64"/>
        <v>0</v>
      </c>
      <c r="BF192" s="147">
        <f t="shared" si="65"/>
        <v>0</v>
      </c>
      <c r="BG192" s="147">
        <f t="shared" si="66"/>
        <v>0</v>
      </c>
      <c r="BH192" s="147">
        <f t="shared" si="67"/>
        <v>0</v>
      </c>
      <c r="BI192" s="147">
        <f t="shared" si="68"/>
        <v>0</v>
      </c>
      <c r="BJ192" s="12" t="s">
        <v>141</v>
      </c>
      <c r="BK192" s="147">
        <f t="shared" si="69"/>
        <v>0</v>
      </c>
      <c r="BL192" s="12" t="s">
        <v>200</v>
      </c>
      <c r="BM192" s="12" t="s">
        <v>447</v>
      </c>
    </row>
    <row r="193" spans="2:65" s="1" customFormat="1" ht="16.5" customHeight="1">
      <c r="B193" s="135"/>
      <c r="C193" s="136" t="s">
        <v>448</v>
      </c>
      <c r="D193" s="136" t="s">
        <v>135</v>
      </c>
      <c r="E193" s="137" t="s">
        <v>449</v>
      </c>
      <c r="F193" s="138" t="s">
        <v>450</v>
      </c>
      <c r="G193" s="139" t="s">
        <v>138</v>
      </c>
      <c r="H193" s="140">
        <v>115.31</v>
      </c>
      <c r="I193" s="141"/>
      <c r="J193" s="142">
        <f t="shared" si="60"/>
        <v>0</v>
      </c>
      <c r="K193" s="138" t="s">
        <v>139</v>
      </c>
      <c r="L193" s="26"/>
      <c r="M193" s="143" t="s">
        <v>1</v>
      </c>
      <c r="N193" s="144" t="s">
        <v>37</v>
      </c>
      <c r="O193" s="45"/>
      <c r="P193" s="145">
        <f t="shared" si="61"/>
        <v>0</v>
      </c>
      <c r="Q193" s="145">
        <v>5.4000000000000001E-4</v>
      </c>
      <c r="R193" s="145">
        <f t="shared" si="62"/>
        <v>6.2267400000000001E-2</v>
      </c>
      <c r="S193" s="145">
        <v>0</v>
      </c>
      <c r="T193" s="146">
        <f t="shared" si="63"/>
        <v>0</v>
      </c>
      <c r="AR193" s="12" t="s">
        <v>200</v>
      </c>
      <c r="AT193" s="12" t="s">
        <v>135</v>
      </c>
      <c r="AU193" s="12" t="s">
        <v>141</v>
      </c>
      <c r="AY193" s="12" t="s">
        <v>133</v>
      </c>
      <c r="BE193" s="147">
        <f t="shared" si="64"/>
        <v>0</v>
      </c>
      <c r="BF193" s="147">
        <f t="shared" si="65"/>
        <v>0</v>
      </c>
      <c r="BG193" s="147">
        <f t="shared" si="66"/>
        <v>0</v>
      </c>
      <c r="BH193" s="147">
        <f t="shared" si="67"/>
        <v>0</v>
      </c>
      <c r="BI193" s="147">
        <f t="shared" si="68"/>
        <v>0</v>
      </c>
      <c r="BJ193" s="12" t="s">
        <v>141</v>
      </c>
      <c r="BK193" s="147">
        <f t="shared" si="69"/>
        <v>0</v>
      </c>
      <c r="BL193" s="12" t="s">
        <v>200</v>
      </c>
      <c r="BM193" s="12" t="s">
        <v>451</v>
      </c>
    </row>
    <row r="194" spans="2:65" s="1" customFormat="1" ht="16.5" customHeight="1">
      <c r="B194" s="135"/>
      <c r="C194" s="148" t="s">
        <v>452</v>
      </c>
      <c r="D194" s="148" t="s">
        <v>201</v>
      </c>
      <c r="E194" s="149" t="s">
        <v>453</v>
      </c>
      <c r="F194" s="150" t="s">
        <v>1438</v>
      </c>
      <c r="G194" s="151" t="s">
        <v>138</v>
      </c>
      <c r="H194" s="152">
        <v>132.607</v>
      </c>
      <c r="I194" s="153"/>
      <c r="J194" s="154">
        <f t="shared" si="60"/>
        <v>0</v>
      </c>
      <c r="K194" s="150" t="s">
        <v>139</v>
      </c>
      <c r="L194" s="155"/>
      <c r="M194" s="156" t="s">
        <v>1</v>
      </c>
      <c r="N194" s="157" t="s">
        <v>37</v>
      </c>
      <c r="O194" s="45"/>
      <c r="P194" s="145">
        <f t="shared" si="61"/>
        <v>0</v>
      </c>
      <c r="Q194" s="145">
        <v>4.2500000000000003E-3</v>
      </c>
      <c r="R194" s="145">
        <f t="shared" si="62"/>
        <v>0.56357975000000005</v>
      </c>
      <c r="S194" s="145">
        <v>0</v>
      </c>
      <c r="T194" s="146">
        <f t="shared" si="63"/>
        <v>0</v>
      </c>
      <c r="AR194" s="12" t="s">
        <v>261</v>
      </c>
      <c r="AT194" s="12" t="s">
        <v>201</v>
      </c>
      <c r="AU194" s="12" t="s">
        <v>141</v>
      </c>
      <c r="AY194" s="12" t="s">
        <v>133</v>
      </c>
      <c r="BE194" s="147">
        <f t="shared" si="64"/>
        <v>0</v>
      </c>
      <c r="BF194" s="147">
        <f t="shared" si="65"/>
        <v>0</v>
      </c>
      <c r="BG194" s="147">
        <f t="shared" si="66"/>
        <v>0</v>
      </c>
      <c r="BH194" s="147">
        <f t="shared" si="67"/>
        <v>0</v>
      </c>
      <c r="BI194" s="147">
        <f t="shared" si="68"/>
        <v>0</v>
      </c>
      <c r="BJ194" s="12" t="s">
        <v>141</v>
      </c>
      <c r="BK194" s="147">
        <f t="shared" si="69"/>
        <v>0</v>
      </c>
      <c r="BL194" s="12" t="s">
        <v>200</v>
      </c>
      <c r="BM194" s="12" t="s">
        <v>454</v>
      </c>
    </row>
    <row r="195" spans="2:65" s="1" customFormat="1" ht="16.5" customHeight="1">
      <c r="B195" s="135"/>
      <c r="C195" s="136" t="s">
        <v>455</v>
      </c>
      <c r="D195" s="136" t="s">
        <v>135</v>
      </c>
      <c r="E195" s="137" t="s">
        <v>456</v>
      </c>
      <c r="F195" s="138" t="s">
        <v>457</v>
      </c>
      <c r="G195" s="139" t="s">
        <v>138</v>
      </c>
      <c r="H195" s="140">
        <v>52.8</v>
      </c>
      <c r="I195" s="141"/>
      <c r="J195" s="142">
        <f t="shared" si="60"/>
        <v>0</v>
      </c>
      <c r="K195" s="138" t="s">
        <v>139</v>
      </c>
      <c r="L195" s="26"/>
      <c r="M195" s="143" t="s">
        <v>1</v>
      </c>
      <c r="N195" s="144" t="s">
        <v>37</v>
      </c>
      <c r="O195" s="45"/>
      <c r="P195" s="145">
        <f t="shared" si="61"/>
        <v>0</v>
      </c>
      <c r="Q195" s="145">
        <v>5.4000000000000001E-4</v>
      </c>
      <c r="R195" s="145">
        <f t="shared" si="62"/>
        <v>2.8511999999999999E-2</v>
      </c>
      <c r="S195" s="145">
        <v>0</v>
      </c>
      <c r="T195" s="146">
        <f t="shared" si="63"/>
        <v>0</v>
      </c>
      <c r="AR195" s="12" t="s">
        <v>200</v>
      </c>
      <c r="AT195" s="12" t="s">
        <v>135</v>
      </c>
      <c r="AU195" s="12" t="s">
        <v>141</v>
      </c>
      <c r="AY195" s="12" t="s">
        <v>133</v>
      </c>
      <c r="BE195" s="147">
        <f t="shared" si="64"/>
        <v>0</v>
      </c>
      <c r="BF195" s="147">
        <f t="shared" si="65"/>
        <v>0</v>
      </c>
      <c r="BG195" s="147">
        <f t="shared" si="66"/>
        <v>0</v>
      </c>
      <c r="BH195" s="147">
        <f t="shared" si="67"/>
        <v>0</v>
      </c>
      <c r="BI195" s="147">
        <f t="shared" si="68"/>
        <v>0</v>
      </c>
      <c r="BJ195" s="12" t="s">
        <v>141</v>
      </c>
      <c r="BK195" s="147">
        <f t="shared" si="69"/>
        <v>0</v>
      </c>
      <c r="BL195" s="12" t="s">
        <v>200</v>
      </c>
      <c r="BM195" s="12" t="s">
        <v>458</v>
      </c>
    </row>
    <row r="196" spans="2:65" s="1" customFormat="1" ht="16.5" customHeight="1">
      <c r="B196" s="135"/>
      <c r="C196" s="148" t="s">
        <v>459</v>
      </c>
      <c r="D196" s="148" t="s">
        <v>201</v>
      </c>
      <c r="E196" s="149" t="s">
        <v>453</v>
      </c>
      <c r="F196" s="150" t="s">
        <v>1438</v>
      </c>
      <c r="G196" s="151" t="s">
        <v>138</v>
      </c>
      <c r="H196" s="152">
        <v>63.36</v>
      </c>
      <c r="I196" s="153"/>
      <c r="J196" s="154">
        <f t="shared" si="60"/>
        <v>0</v>
      </c>
      <c r="K196" s="150" t="s">
        <v>139</v>
      </c>
      <c r="L196" s="155"/>
      <c r="M196" s="156" t="s">
        <v>1</v>
      </c>
      <c r="N196" s="157" t="s">
        <v>37</v>
      </c>
      <c r="O196" s="45"/>
      <c r="P196" s="145">
        <f t="shared" si="61"/>
        <v>0</v>
      </c>
      <c r="Q196" s="145">
        <v>4.2500000000000003E-3</v>
      </c>
      <c r="R196" s="145">
        <f t="shared" si="62"/>
        <v>0.26928000000000002</v>
      </c>
      <c r="S196" s="145">
        <v>0</v>
      </c>
      <c r="T196" s="146">
        <f t="shared" si="63"/>
        <v>0</v>
      </c>
      <c r="AR196" s="12" t="s">
        <v>261</v>
      </c>
      <c r="AT196" s="12" t="s">
        <v>201</v>
      </c>
      <c r="AU196" s="12" t="s">
        <v>141</v>
      </c>
      <c r="AY196" s="12" t="s">
        <v>133</v>
      </c>
      <c r="BE196" s="147">
        <f t="shared" si="64"/>
        <v>0</v>
      </c>
      <c r="BF196" s="147">
        <f t="shared" si="65"/>
        <v>0</v>
      </c>
      <c r="BG196" s="147">
        <f t="shared" si="66"/>
        <v>0</v>
      </c>
      <c r="BH196" s="147">
        <f t="shared" si="67"/>
        <v>0</v>
      </c>
      <c r="BI196" s="147">
        <f t="shared" si="68"/>
        <v>0</v>
      </c>
      <c r="BJ196" s="12" t="s">
        <v>141</v>
      </c>
      <c r="BK196" s="147">
        <f t="shared" si="69"/>
        <v>0</v>
      </c>
      <c r="BL196" s="12" t="s">
        <v>200</v>
      </c>
      <c r="BM196" s="12" t="s">
        <v>460</v>
      </c>
    </row>
    <row r="197" spans="2:65" s="1" customFormat="1" ht="16.5" customHeight="1">
      <c r="B197" s="135"/>
      <c r="C197" s="136" t="s">
        <v>461</v>
      </c>
      <c r="D197" s="136" t="s">
        <v>135</v>
      </c>
      <c r="E197" s="137" t="s">
        <v>462</v>
      </c>
      <c r="F197" s="138" t="s">
        <v>463</v>
      </c>
      <c r="G197" s="139" t="s">
        <v>464</v>
      </c>
      <c r="H197" s="158">
        <v>2.5499999999999998</v>
      </c>
      <c r="I197" s="141"/>
      <c r="J197" s="142">
        <f t="shared" si="60"/>
        <v>0</v>
      </c>
      <c r="K197" s="138" t="s">
        <v>139</v>
      </c>
      <c r="L197" s="26"/>
      <c r="M197" s="143" t="s">
        <v>1</v>
      </c>
      <c r="N197" s="144" t="s">
        <v>37</v>
      </c>
      <c r="O197" s="45"/>
      <c r="P197" s="145">
        <f t="shared" si="61"/>
        <v>0</v>
      </c>
      <c r="Q197" s="145">
        <v>0</v>
      </c>
      <c r="R197" s="145">
        <f t="shared" si="62"/>
        <v>0</v>
      </c>
      <c r="S197" s="145">
        <v>0</v>
      </c>
      <c r="T197" s="146">
        <f t="shared" si="63"/>
        <v>0</v>
      </c>
      <c r="AR197" s="12" t="s">
        <v>200</v>
      </c>
      <c r="AT197" s="12" t="s">
        <v>135</v>
      </c>
      <c r="AU197" s="12" t="s">
        <v>141</v>
      </c>
      <c r="AY197" s="12" t="s">
        <v>133</v>
      </c>
      <c r="BE197" s="147">
        <f t="shared" si="64"/>
        <v>0</v>
      </c>
      <c r="BF197" s="147">
        <f t="shared" si="65"/>
        <v>0</v>
      </c>
      <c r="BG197" s="147">
        <f t="shared" si="66"/>
        <v>0</v>
      </c>
      <c r="BH197" s="147">
        <f t="shared" si="67"/>
        <v>0</v>
      </c>
      <c r="BI197" s="147">
        <f t="shared" si="68"/>
        <v>0</v>
      </c>
      <c r="BJ197" s="12" t="s">
        <v>141</v>
      </c>
      <c r="BK197" s="147">
        <f t="shared" si="69"/>
        <v>0</v>
      </c>
      <c r="BL197" s="12" t="s">
        <v>200</v>
      </c>
      <c r="BM197" s="12" t="s">
        <v>465</v>
      </c>
    </row>
    <row r="198" spans="2:65" s="10" customFormat="1" ht="22.9" customHeight="1">
      <c r="B198" s="122"/>
      <c r="D198" s="123" t="s">
        <v>64</v>
      </c>
      <c r="E198" s="133" t="s">
        <v>466</v>
      </c>
      <c r="F198" s="133" t="s">
        <v>467</v>
      </c>
      <c r="I198" s="125"/>
      <c r="J198" s="134">
        <f>BK198</f>
        <v>0</v>
      </c>
      <c r="L198" s="122"/>
      <c r="M198" s="127"/>
      <c r="N198" s="128"/>
      <c r="O198" s="128"/>
      <c r="P198" s="129">
        <f>SUM(P199:P207)</f>
        <v>0</v>
      </c>
      <c r="Q198" s="128"/>
      <c r="R198" s="129">
        <f>SUM(R199:R207)</f>
        <v>1.7871578999999997</v>
      </c>
      <c r="S198" s="128"/>
      <c r="T198" s="130">
        <f>SUM(T199:T207)</f>
        <v>0</v>
      </c>
      <c r="AR198" s="123" t="s">
        <v>141</v>
      </c>
      <c r="AT198" s="131" t="s">
        <v>64</v>
      </c>
      <c r="AU198" s="131" t="s">
        <v>72</v>
      </c>
      <c r="AY198" s="123" t="s">
        <v>133</v>
      </c>
      <c r="BK198" s="132">
        <f>SUM(BK199:BK207)</f>
        <v>0</v>
      </c>
    </row>
    <row r="199" spans="2:65" s="1" customFormat="1" ht="16.5" customHeight="1">
      <c r="B199" s="135"/>
      <c r="C199" s="136" t="s">
        <v>468</v>
      </c>
      <c r="D199" s="136" t="s">
        <v>135</v>
      </c>
      <c r="E199" s="137" t="s">
        <v>469</v>
      </c>
      <c r="F199" s="138" t="s">
        <v>470</v>
      </c>
      <c r="G199" s="139" t="s">
        <v>138</v>
      </c>
      <c r="H199" s="140">
        <v>115.31</v>
      </c>
      <c r="I199" s="141"/>
      <c r="J199" s="142">
        <f t="shared" ref="J199:J207" si="70">ROUND(I199*H199,2)</f>
        <v>0</v>
      </c>
      <c r="K199" s="138" t="s">
        <v>139</v>
      </c>
      <c r="L199" s="26"/>
      <c r="M199" s="143" t="s">
        <v>1</v>
      </c>
      <c r="N199" s="144" t="s">
        <v>37</v>
      </c>
      <c r="O199" s="45"/>
      <c r="P199" s="145">
        <f t="shared" ref="P199:P207" si="71">O199*H199</f>
        <v>0</v>
      </c>
      <c r="Q199" s="145">
        <v>2.9999999999999997E-4</v>
      </c>
      <c r="R199" s="145">
        <f t="shared" ref="R199:R207" si="72">Q199*H199</f>
        <v>3.4592999999999999E-2</v>
      </c>
      <c r="S199" s="145">
        <v>0</v>
      </c>
      <c r="T199" s="146">
        <f t="shared" ref="T199:T207" si="73">S199*H199</f>
        <v>0</v>
      </c>
      <c r="AR199" s="12" t="s">
        <v>200</v>
      </c>
      <c r="AT199" s="12" t="s">
        <v>135</v>
      </c>
      <c r="AU199" s="12" t="s">
        <v>141</v>
      </c>
      <c r="AY199" s="12" t="s">
        <v>133</v>
      </c>
      <c r="BE199" s="147">
        <f t="shared" ref="BE199:BE207" si="74">IF(N199="základná",J199,0)</f>
        <v>0</v>
      </c>
      <c r="BF199" s="147">
        <f t="shared" ref="BF199:BF207" si="75">IF(N199="znížená",J199,0)</f>
        <v>0</v>
      </c>
      <c r="BG199" s="147">
        <f t="shared" ref="BG199:BG207" si="76">IF(N199="zákl. prenesená",J199,0)</f>
        <v>0</v>
      </c>
      <c r="BH199" s="147">
        <f t="shared" ref="BH199:BH207" si="77">IF(N199="zníž. prenesená",J199,0)</f>
        <v>0</v>
      </c>
      <c r="BI199" s="147">
        <f t="shared" ref="BI199:BI207" si="78">IF(N199="nulová",J199,0)</f>
        <v>0</v>
      </c>
      <c r="BJ199" s="12" t="s">
        <v>141</v>
      </c>
      <c r="BK199" s="147">
        <f t="shared" ref="BK199:BK207" si="79">ROUND(I199*H199,2)</f>
        <v>0</v>
      </c>
      <c r="BL199" s="12" t="s">
        <v>200</v>
      </c>
      <c r="BM199" s="12" t="s">
        <v>471</v>
      </c>
    </row>
    <row r="200" spans="2:65" s="1" customFormat="1" ht="16.5" customHeight="1">
      <c r="B200" s="135"/>
      <c r="C200" s="148" t="s">
        <v>472</v>
      </c>
      <c r="D200" s="148" t="s">
        <v>201</v>
      </c>
      <c r="E200" s="149" t="s">
        <v>473</v>
      </c>
      <c r="F200" s="150" t="s">
        <v>474</v>
      </c>
      <c r="G200" s="151" t="s">
        <v>138</v>
      </c>
      <c r="H200" s="152">
        <v>117.616</v>
      </c>
      <c r="I200" s="153"/>
      <c r="J200" s="154">
        <f t="shared" si="70"/>
        <v>0</v>
      </c>
      <c r="K200" s="150" t="s">
        <v>139</v>
      </c>
      <c r="L200" s="155"/>
      <c r="M200" s="156" t="s">
        <v>1</v>
      </c>
      <c r="N200" s="157" t="s">
        <v>37</v>
      </c>
      <c r="O200" s="45"/>
      <c r="P200" s="145">
        <f t="shared" si="71"/>
        <v>0</v>
      </c>
      <c r="Q200" s="145">
        <v>5.7600000000000004E-3</v>
      </c>
      <c r="R200" s="145">
        <f t="shared" si="72"/>
        <v>0.67746815999999999</v>
      </c>
      <c r="S200" s="145">
        <v>0</v>
      </c>
      <c r="T200" s="146">
        <f t="shared" si="73"/>
        <v>0</v>
      </c>
      <c r="AR200" s="12" t="s">
        <v>261</v>
      </c>
      <c r="AT200" s="12" t="s">
        <v>201</v>
      </c>
      <c r="AU200" s="12" t="s">
        <v>141</v>
      </c>
      <c r="AY200" s="12" t="s">
        <v>133</v>
      </c>
      <c r="BE200" s="147">
        <f t="shared" si="74"/>
        <v>0</v>
      </c>
      <c r="BF200" s="147">
        <f t="shared" si="75"/>
        <v>0</v>
      </c>
      <c r="BG200" s="147">
        <f t="shared" si="76"/>
        <v>0</v>
      </c>
      <c r="BH200" s="147">
        <f t="shared" si="77"/>
        <v>0</v>
      </c>
      <c r="BI200" s="147">
        <f t="shared" si="78"/>
        <v>0</v>
      </c>
      <c r="BJ200" s="12" t="s">
        <v>141</v>
      </c>
      <c r="BK200" s="147">
        <f t="shared" si="79"/>
        <v>0</v>
      </c>
      <c r="BL200" s="12" t="s">
        <v>200</v>
      </c>
      <c r="BM200" s="12" t="s">
        <v>475</v>
      </c>
    </row>
    <row r="201" spans="2:65" s="1" customFormat="1" ht="16.5" customHeight="1">
      <c r="B201" s="135"/>
      <c r="C201" s="136" t="s">
        <v>476</v>
      </c>
      <c r="D201" s="136" t="s">
        <v>135</v>
      </c>
      <c r="E201" s="137" t="s">
        <v>469</v>
      </c>
      <c r="F201" s="138" t="s">
        <v>470</v>
      </c>
      <c r="G201" s="139" t="s">
        <v>138</v>
      </c>
      <c r="H201" s="140">
        <v>95.19</v>
      </c>
      <c r="I201" s="141"/>
      <c r="J201" s="142">
        <f t="shared" si="70"/>
        <v>0</v>
      </c>
      <c r="K201" s="138" t="s">
        <v>139</v>
      </c>
      <c r="L201" s="26"/>
      <c r="M201" s="143" t="s">
        <v>1</v>
      </c>
      <c r="N201" s="144" t="s">
        <v>37</v>
      </c>
      <c r="O201" s="45"/>
      <c r="P201" s="145">
        <f t="shared" si="71"/>
        <v>0</v>
      </c>
      <c r="Q201" s="145">
        <v>2.9999999999999997E-4</v>
      </c>
      <c r="R201" s="145">
        <f t="shared" si="72"/>
        <v>2.8556999999999996E-2</v>
      </c>
      <c r="S201" s="145">
        <v>0</v>
      </c>
      <c r="T201" s="146">
        <f t="shared" si="73"/>
        <v>0</v>
      </c>
      <c r="AR201" s="12" t="s">
        <v>200</v>
      </c>
      <c r="AT201" s="12" t="s">
        <v>135</v>
      </c>
      <c r="AU201" s="12" t="s">
        <v>141</v>
      </c>
      <c r="AY201" s="12" t="s">
        <v>133</v>
      </c>
      <c r="BE201" s="147">
        <f t="shared" si="74"/>
        <v>0</v>
      </c>
      <c r="BF201" s="147">
        <f t="shared" si="75"/>
        <v>0</v>
      </c>
      <c r="BG201" s="147">
        <f t="shared" si="76"/>
        <v>0</v>
      </c>
      <c r="BH201" s="147">
        <f t="shared" si="77"/>
        <v>0</v>
      </c>
      <c r="BI201" s="147">
        <f t="shared" si="78"/>
        <v>0</v>
      </c>
      <c r="BJ201" s="12" t="s">
        <v>141</v>
      </c>
      <c r="BK201" s="147">
        <f t="shared" si="79"/>
        <v>0</v>
      </c>
      <c r="BL201" s="12" t="s">
        <v>200</v>
      </c>
      <c r="BM201" s="12" t="s">
        <v>477</v>
      </c>
    </row>
    <row r="202" spans="2:65" s="1" customFormat="1" ht="16.5" customHeight="1">
      <c r="B202" s="135"/>
      <c r="C202" s="148" t="s">
        <v>478</v>
      </c>
      <c r="D202" s="148" t="s">
        <v>201</v>
      </c>
      <c r="E202" s="149" t="s">
        <v>473</v>
      </c>
      <c r="F202" s="150" t="s">
        <v>474</v>
      </c>
      <c r="G202" s="151" t="s">
        <v>138</v>
      </c>
      <c r="H202" s="152">
        <v>97.093999999999994</v>
      </c>
      <c r="I202" s="153"/>
      <c r="J202" s="154">
        <f t="shared" si="70"/>
        <v>0</v>
      </c>
      <c r="K202" s="150" t="s">
        <v>139</v>
      </c>
      <c r="L202" s="155"/>
      <c r="M202" s="156" t="s">
        <v>1</v>
      </c>
      <c r="N202" s="157" t="s">
        <v>37</v>
      </c>
      <c r="O202" s="45"/>
      <c r="P202" s="145">
        <f t="shared" si="71"/>
        <v>0</v>
      </c>
      <c r="Q202" s="145">
        <v>5.7600000000000004E-3</v>
      </c>
      <c r="R202" s="145">
        <f t="shared" si="72"/>
        <v>0.55926144</v>
      </c>
      <c r="S202" s="145">
        <v>0</v>
      </c>
      <c r="T202" s="146">
        <f t="shared" si="73"/>
        <v>0</v>
      </c>
      <c r="AR202" s="12" t="s">
        <v>261</v>
      </c>
      <c r="AT202" s="12" t="s">
        <v>201</v>
      </c>
      <c r="AU202" s="12" t="s">
        <v>141</v>
      </c>
      <c r="AY202" s="12" t="s">
        <v>133</v>
      </c>
      <c r="BE202" s="147">
        <f t="shared" si="74"/>
        <v>0</v>
      </c>
      <c r="BF202" s="147">
        <f t="shared" si="75"/>
        <v>0</v>
      </c>
      <c r="BG202" s="147">
        <f t="shared" si="76"/>
        <v>0</v>
      </c>
      <c r="BH202" s="147">
        <f t="shared" si="77"/>
        <v>0</v>
      </c>
      <c r="BI202" s="147">
        <f t="shared" si="78"/>
        <v>0</v>
      </c>
      <c r="BJ202" s="12" t="s">
        <v>141</v>
      </c>
      <c r="BK202" s="147">
        <f t="shared" si="79"/>
        <v>0</v>
      </c>
      <c r="BL202" s="12" t="s">
        <v>200</v>
      </c>
      <c r="BM202" s="12" t="s">
        <v>479</v>
      </c>
    </row>
    <row r="203" spans="2:65" s="1" customFormat="1" ht="16.5" customHeight="1">
      <c r="B203" s="135"/>
      <c r="C203" s="136" t="s">
        <v>480</v>
      </c>
      <c r="D203" s="136" t="s">
        <v>135</v>
      </c>
      <c r="E203" s="137" t="s">
        <v>481</v>
      </c>
      <c r="F203" s="138" t="s">
        <v>482</v>
      </c>
      <c r="G203" s="139" t="s">
        <v>138</v>
      </c>
      <c r="H203" s="140">
        <v>95.19</v>
      </c>
      <c r="I203" s="141"/>
      <c r="J203" s="142">
        <f t="shared" si="70"/>
        <v>0</v>
      </c>
      <c r="K203" s="138" t="s">
        <v>139</v>
      </c>
      <c r="L203" s="26"/>
      <c r="M203" s="143" t="s">
        <v>1</v>
      </c>
      <c r="N203" s="144" t="s">
        <v>37</v>
      </c>
      <c r="O203" s="45"/>
      <c r="P203" s="145">
        <f t="shared" si="71"/>
        <v>0</v>
      </c>
      <c r="Q203" s="145">
        <v>0</v>
      </c>
      <c r="R203" s="145">
        <f t="shared" si="72"/>
        <v>0</v>
      </c>
      <c r="S203" s="145">
        <v>0</v>
      </c>
      <c r="T203" s="146">
        <f t="shared" si="73"/>
        <v>0</v>
      </c>
      <c r="AR203" s="12" t="s">
        <v>200</v>
      </c>
      <c r="AT203" s="12" t="s">
        <v>135</v>
      </c>
      <c r="AU203" s="12" t="s">
        <v>141</v>
      </c>
      <c r="AY203" s="12" t="s">
        <v>133</v>
      </c>
      <c r="BE203" s="147">
        <f t="shared" si="74"/>
        <v>0</v>
      </c>
      <c r="BF203" s="147">
        <f t="shared" si="75"/>
        <v>0</v>
      </c>
      <c r="BG203" s="147">
        <f t="shared" si="76"/>
        <v>0</v>
      </c>
      <c r="BH203" s="147">
        <f t="shared" si="77"/>
        <v>0</v>
      </c>
      <c r="BI203" s="147">
        <f t="shared" si="78"/>
        <v>0</v>
      </c>
      <c r="BJ203" s="12" t="s">
        <v>141</v>
      </c>
      <c r="BK203" s="147">
        <f t="shared" si="79"/>
        <v>0</v>
      </c>
      <c r="BL203" s="12" t="s">
        <v>200</v>
      </c>
      <c r="BM203" s="12" t="s">
        <v>483</v>
      </c>
    </row>
    <row r="204" spans="2:65" s="1" customFormat="1" ht="16.5" customHeight="1">
      <c r="B204" s="135"/>
      <c r="C204" s="148" t="s">
        <v>484</v>
      </c>
      <c r="D204" s="148" t="s">
        <v>201</v>
      </c>
      <c r="E204" s="149" t="s">
        <v>485</v>
      </c>
      <c r="F204" s="150" t="s">
        <v>486</v>
      </c>
      <c r="G204" s="151" t="s">
        <v>138</v>
      </c>
      <c r="H204" s="152">
        <v>97.093999999999994</v>
      </c>
      <c r="I204" s="153"/>
      <c r="J204" s="154">
        <f t="shared" si="70"/>
        <v>0</v>
      </c>
      <c r="K204" s="150" t="s">
        <v>139</v>
      </c>
      <c r="L204" s="155"/>
      <c r="M204" s="156" t="s">
        <v>1</v>
      </c>
      <c r="N204" s="157" t="s">
        <v>37</v>
      </c>
      <c r="O204" s="45"/>
      <c r="P204" s="145">
        <f t="shared" si="71"/>
        <v>0</v>
      </c>
      <c r="Q204" s="145">
        <v>1.5900000000000001E-3</v>
      </c>
      <c r="R204" s="145">
        <f t="shared" si="72"/>
        <v>0.15437946</v>
      </c>
      <c r="S204" s="145">
        <v>0</v>
      </c>
      <c r="T204" s="146">
        <f t="shared" si="73"/>
        <v>0</v>
      </c>
      <c r="AR204" s="12" t="s">
        <v>261</v>
      </c>
      <c r="AT204" s="12" t="s">
        <v>201</v>
      </c>
      <c r="AU204" s="12" t="s">
        <v>141</v>
      </c>
      <c r="AY204" s="12" t="s">
        <v>133</v>
      </c>
      <c r="BE204" s="147">
        <f t="shared" si="74"/>
        <v>0</v>
      </c>
      <c r="BF204" s="147">
        <f t="shared" si="75"/>
        <v>0</v>
      </c>
      <c r="BG204" s="147">
        <f t="shared" si="76"/>
        <v>0</v>
      </c>
      <c r="BH204" s="147">
        <f t="shared" si="77"/>
        <v>0</v>
      </c>
      <c r="BI204" s="147">
        <f t="shared" si="78"/>
        <v>0</v>
      </c>
      <c r="BJ204" s="12" t="s">
        <v>141</v>
      </c>
      <c r="BK204" s="147">
        <f t="shared" si="79"/>
        <v>0</v>
      </c>
      <c r="BL204" s="12" t="s">
        <v>200</v>
      </c>
      <c r="BM204" s="12" t="s">
        <v>487</v>
      </c>
    </row>
    <row r="205" spans="2:65" s="1" customFormat="1" ht="16.5" customHeight="1">
      <c r="B205" s="135"/>
      <c r="C205" s="148" t="s">
        <v>488</v>
      </c>
      <c r="D205" s="148" t="s">
        <v>201</v>
      </c>
      <c r="E205" s="149" t="s">
        <v>489</v>
      </c>
      <c r="F205" s="150" t="s">
        <v>490</v>
      </c>
      <c r="G205" s="151" t="s">
        <v>138</v>
      </c>
      <c r="H205" s="152">
        <v>97.093999999999994</v>
      </c>
      <c r="I205" s="153"/>
      <c r="J205" s="154">
        <f t="shared" si="70"/>
        <v>0</v>
      </c>
      <c r="K205" s="150" t="s">
        <v>139</v>
      </c>
      <c r="L205" s="155"/>
      <c r="M205" s="156" t="s">
        <v>1</v>
      </c>
      <c r="N205" s="157" t="s">
        <v>37</v>
      </c>
      <c r="O205" s="45"/>
      <c r="P205" s="145">
        <f t="shared" si="71"/>
        <v>0</v>
      </c>
      <c r="Q205" s="145">
        <v>1.8600000000000001E-3</v>
      </c>
      <c r="R205" s="145">
        <f t="shared" si="72"/>
        <v>0.18059484000000001</v>
      </c>
      <c r="S205" s="145">
        <v>0</v>
      </c>
      <c r="T205" s="146">
        <f t="shared" si="73"/>
        <v>0</v>
      </c>
      <c r="AR205" s="12" t="s">
        <v>261</v>
      </c>
      <c r="AT205" s="12" t="s">
        <v>201</v>
      </c>
      <c r="AU205" s="12" t="s">
        <v>141</v>
      </c>
      <c r="AY205" s="12" t="s">
        <v>133</v>
      </c>
      <c r="BE205" s="147">
        <f t="shared" si="74"/>
        <v>0</v>
      </c>
      <c r="BF205" s="147">
        <f t="shared" si="75"/>
        <v>0</v>
      </c>
      <c r="BG205" s="147">
        <f t="shared" si="76"/>
        <v>0</v>
      </c>
      <c r="BH205" s="147">
        <f t="shared" si="77"/>
        <v>0</v>
      </c>
      <c r="BI205" s="147">
        <f t="shared" si="78"/>
        <v>0</v>
      </c>
      <c r="BJ205" s="12" t="s">
        <v>141</v>
      </c>
      <c r="BK205" s="147">
        <f t="shared" si="79"/>
        <v>0</v>
      </c>
      <c r="BL205" s="12" t="s">
        <v>200</v>
      </c>
      <c r="BM205" s="12" t="s">
        <v>491</v>
      </c>
    </row>
    <row r="206" spans="2:65" s="1" customFormat="1" ht="16.5" customHeight="1">
      <c r="B206" s="135"/>
      <c r="C206" s="136" t="s">
        <v>492</v>
      </c>
      <c r="D206" s="136" t="s">
        <v>135</v>
      </c>
      <c r="E206" s="137" t="s">
        <v>493</v>
      </c>
      <c r="F206" s="138" t="s">
        <v>494</v>
      </c>
      <c r="G206" s="139" t="s">
        <v>138</v>
      </c>
      <c r="H206" s="140">
        <v>95.19</v>
      </c>
      <c r="I206" s="141"/>
      <c r="J206" s="142">
        <f t="shared" si="70"/>
        <v>0</v>
      </c>
      <c r="K206" s="138" t="s">
        <v>139</v>
      </c>
      <c r="L206" s="26"/>
      <c r="M206" s="143" t="s">
        <v>1</v>
      </c>
      <c r="N206" s="144" t="s">
        <v>37</v>
      </c>
      <c r="O206" s="45"/>
      <c r="P206" s="145">
        <f t="shared" si="71"/>
        <v>0</v>
      </c>
      <c r="Q206" s="145">
        <v>1.6000000000000001E-3</v>
      </c>
      <c r="R206" s="145">
        <f t="shared" si="72"/>
        <v>0.15230399999999999</v>
      </c>
      <c r="S206" s="145">
        <v>0</v>
      </c>
      <c r="T206" s="146">
        <f t="shared" si="73"/>
        <v>0</v>
      </c>
      <c r="AR206" s="12" t="s">
        <v>200</v>
      </c>
      <c r="AT206" s="12" t="s">
        <v>135</v>
      </c>
      <c r="AU206" s="12" t="s">
        <v>141</v>
      </c>
      <c r="AY206" s="12" t="s">
        <v>133</v>
      </c>
      <c r="BE206" s="147">
        <f t="shared" si="74"/>
        <v>0</v>
      </c>
      <c r="BF206" s="147">
        <f t="shared" si="75"/>
        <v>0</v>
      </c>
      <c r="BG206" s="147">
        <f t="shared" si="76"/>
        <v>0</v>
      </c>
      <c r="BH206" s="147">
        <f t="shared" si="77"/>
        <v>0</v>
      </c>
      <c r="BI206" s="147">
        <f t="shared" si="78"/>
        <v>0</v>
      </c>
      <c r="BJ206" s="12" t="s">
        <v>141</v>
      </c>
      <c r="BK206" s="147">
        <f t="shared" si="79"/>
        <v>0</v>
      </c>
      <c r="BL206" s="12" t="s">
        <v>200</v>
      </c>
      <c r="BM206" s="12" t="s">
        <v>495</v>
      </c>
    </row>
    <row r="207" spans="2:65" s="1" customFormat="1" ht="16.5" customHeight="1">
      <c r="B207" s="135"/>
      <c r="C207" s="136" t="s">
        <v>496</v>
      </c>
      <c r="D207" s="136" t="s">
        <v>135</v>
      </c>
      <c r="E207" s="137" t="s">
        <v>497</v>
      </c>
      <c r="F207" s="138" t="s">
        <v>498</v>
      </c>
      <c r="G207" s="139" t="s">
        <v>464</v>
      </c>
      <c r="H207" s="158">
        <v>1.3</v>
      </c>
      <c r="I207" s="141"/>
      <c r="J207" s="142">
        <f t="shared" si="70"/>
        <v>0</v>
      </c>
      <c r="K207" s="138" t="s">
        <v>139</v>
      </c>
      <c r="L207" s="26"/>
      <c r="M207" s="143" t="s">
        <v>1</v>
      </c>
      <c r="N207" s="144" t="s">
        <v>37</v>
      </c>
      <c r="O207" s="45"/>
      <c r="P207" s="145">
        <f t="shared" si="71"/>
        <v>0</v>
      </c>
      <c r="Q207" s="145">
        <v>0</v>
      </c>
      <c r="R207" s="145">
        <f t="shared" si="72"/>
        <v>0</v>
      </c>
      <c r="S207" s="145">
        <v>0</v>
      </c>
      <c r="T207" s="146">
        <f t="shared" si="73"/>
        <v>0</v>
      </c>
      <c r="AR207" s="12" t="s">
        <v>200</v>
      </c>
      <c r="AT207" s="12" t="s">
        <v>135</v>
      </c>
      <c r="AU207" s="12" t="s">
        <v>141</v>
      </c>
      <c r="AY207" s="12" t="s">
        <v>133</v>
      </c>
      <c r="BE207" s="147">
        <f t="shared" si="74"/>
        <v>0</v>
      </c>
      <c r="BF207" s="147">
        <f t="shared" si="75"/>
        <v>0</v>
      </c>
      <c r="BG207" s="147">
        <f t="shared" si="76"/>
        <v>0</v>
      </c>
      <c r="BH207" s="147">
        <f t="shared" si="77"/>
        <v>0</v>
      </c>
      <c r="BI207" s="147">
        <f t="shared" si="78"/>
        <v>0</v>
      </c>
      <c r="BJ207" s="12" t="s">
        <v>141</v>
      </c>
      <c r="BK207" s="147">
        <f t="shared" si="79"/>
        <v>0</v>
      </c>
      <c r="BL207" s="12" t="s">
        <v>200</v>
      </c>
      <c r="BM207" s="12" t="s">
        <v>499</v>
      </c>
    </row>
    <row r="208" spans="2:65" s="10" customFormat="1" ht="22.9" customHeight="1">
      <c r="B208" s="122"/>
      <c r="D208" s="123" t="s">
        <v>64</v>
      </c>
      <c r="E208" s="133" t="s">
        <v>500</v>
      </c>
      <c r="F208" s="133" t="s">
        <v>501</v>
      </c>
      <c r="I208" s="125"/>
      <c r="J208" s="134">
        <f>BK208</f>
        <v>0</v>
      </c>
      <c r="L208" s="122"/>
      <c r="M208" s="127"/>
      <c r="N208" s="128"/>
      <c r="O208" s="128"/>
      <c r="P208" s="129">
        <f>SUM(P209:P214)</f>
        <v>0</v>
      </c>
      <c r="Q208" s="128"/>
      <c r="R208" s="129">
        <f>SUM(R209:R214)</f>
        <v>1.4109722</v>
      </c>
      <c r="S208" s="128"/>
      <c r="T208" s="130">
        <f>SUM(T209:T214)</f>
        <v>0</v>
      </c>
      <c r="AR208" s="123" t="s">
        <v>141</v>
      </c>
      <c r="AT208" s="131" t="s">
        <v>64</v>
      </c>
      <c r="AU208" s="131" t="s">
        <v>72</v>
      </c>
      <c r="AY208" s="123" t="s">
        <v>133</v>
      </c>
      <c r="BK208" s="132">
        <f>SUM(BK209:BK214)</f>
        <v>0</v>
      </c>
    </row>
    <row r="209" spans="2:65" s="1" customFormat="1" ht="16.5" customHeight="1">
      <c r="B209" s="135"/>
      <c r="C209" s="136" t="s">
        <v>502</v>
      </c>
      <c r="D209" s="136" t="s">
        <v>135</v>
      </c>
      <c r="E209" s="137" t="s">
        <v>503</v>
      </c>
      <c r="F209" s="138" t="s">
        <v>504</v>
      </c>
      <c r="G209" s="139" t="s">
        <v>364</v>
      </c>
      <c r="H209" s="140">
        <v>672</v>
      </c>
      <c r="I209" s="141"/>
      <c r="J209" s="142">
        <f t="shared" ref="J209:J214" si="80">ROUND(I209*H209,2)</f>
        <v>0</v>
      </c>
      <c r="K209" s="138" t="s">
        <v>139</v>
      </c>
      <c r="L209" s="26"/>
      <c r="M209" s="143" t="s">
        <v>1</v>
      </c>
      <c r="N209" s="144" t="s">
        <v>37</v>
      </c>
      <c r="O209" s="45"/>
      <c r="P209" s="145">
        <f t="shared" ref="P209:P214" si="81">O209*H209</f>
        <v>0</v>
      </c>
      <c r="Q209" s="145">
        <v>0</v>
      </c>
      <c r="R209" s="145">
        <f t="shared" ref="R209:R214" si="82">Q209*H209</f>
        <v>0</v>
      </c>
      <c r="S209" s="145">
        <v>0</v>
      </c>
      <c r="T209" s="146">
        <f t="shared" ref="T209:T214" si="83">S209*H209</f>
        <v>0</v>
      </c>
      <c r="AR209" s="12" t="s">
        <v>200</v>
      </c>
      <c r="AT209" s="12" t="s">
        <v>135</v>
      </c>
      <c r="AU209" s="12" t="s">
        <v>141</v>
      </c>
      <c r="AY209" s="12" t="s">
        <v>133</v>
      </c>
      <c r="BE209" s="147">
        <f t="shared" ref="BE209:BE214" si="84">IF(N209="základná",J209,0)</f>
        <v>0</v>
      </c>
      <c r="BF209" s="147">
        <f t="shared" ref="BF209:BF214" si="85">IF(N209="znížená",J209,0)</f>
        <v>0</v>
      </c>
      <c r="BG209" s="147">
        <f t="shared" ref="BG209:BG214" si="86">IF(N209="zákl. prenesená",J209,0)</f>
        <v>0</v>
      </c>
      <c r="BH209" s="147">
        <f t="shared" ref="BH209:BH214" si="87">IF(N209="zníž. prenesená",J209,0)</f>
        <v>0</v>
      </c>
      <c r="BI209" s="147">
        <f t="shared" ref="BI209:BI214" si="88">IF(N209="nulová",J209,0)</f>
        <v>0</v>
      </c>
      <c r="BJ209" s="12" t="s">
        <v>141</v>
      </c>
      <c r="BK209" s="147">
        <f t="shared" ref="BK209:BK214" si="89">ROUND(I209*H209,2)</f>
        <v>0</v>
      </c>
      <c r="BL209" s="12" t="s">
        <v>200</v>
      </c>
      <c r="BM209" s="12" t="s">
        <v>505</v>
      </c>
    </row>
    <row r="210" spans="2:65" s="1" customFormat="1" ht="16.5" customHeight="1">
      <c r="B210" s="135"/>
      <c r="C210" s="148" t="s">
        <v>506</v>
      </c>
      <c r="D210" s="148" t="s">
        <v>201</v>
      </c>
      <c r="E210" s="149" t="s">
        <v>507</v>
      </c>
      <c r="F210" s="150" t="s">
        <v>508</v>
      </c>
      <c r="G210" s="151" t="s">
        <v>145</v>
      </c>
      <c r="H210" s="152">
        <v>2.016</v>
      </c>
      <c r="I210" s="153"/>
      <c r="J210" s="154">
        <f t="shared" si="80"/>
        <v>0</v>
      </c>
      <c r="K210" s="150" t="s">
        <v>139</v>
      </c>
      <c r="L210" s="155"/>
      <c r="M210" s="156" t="s">
        <v>1</v>
      </c>
      <c r="N210" s="157" t="s">
        <v>37</v>
      </c>
      <c r="O210" s="45"/>
      <c r="P210" s="145">
        <f t="shared" si="81"/>
        <v>0</v>
      </c>
      <c r="Q210" s="145">
        <v>0.55000000000000004</v>
      </c>
      <c r="R210" s="145">
        <f t="shared" si="82"/>
        <v>1.1088</v>
      </c>
      <c r="S210" s="145">
        <v>0</v>
      </c>
      <c r="T210" s="146">
        <f t="shared" si="83"/>
        <v>0</v>
      </c>
      <c r="AR210" s="12" t="s">
        <v>261</v>
      </c>
      <c r="AT210" s="12" t="s">
        <v>201</v>
      </c>
      <c r="AU210" s="12" t="s">
        <v>141</v>
      </c>
      <c r="AY210" s="12" t="s">
        <v>133</v>
      </c>
      <c r="BE210" s="147">
        <f t="shared" si="84"/>
        <v>0</v>
      </c>
      <c r="BF210" s="147">
        <f t="shared" si="85"/>
        <v>0</v>
      </c>
      <c r="BG210" s="147">
        <f t="shared" si="86"/>
        <v>0</v>
      </c>
      <c r="BH210" s="147">
        <f t="shared" si="87"/>
        <v>0</v>
      </c>
      <c r="BI210" s="147">
        <f t="shared" si="88"/>
        <v>0</v>
      </c>
      <c r="BJ210" s="12" t="s">
        <v>141</v>
      </c>
      <c r="BK210" s="147">
        <f t="shared" si="89"/>
        <v>0</v>
      </c>
      <c r="BL210" s="12" t="s">
        <v>200</v>
      </c>
      <c r="BM210" s="12" t="s">
        <v>509</v>
      </c>
    </row>
    <row r="211" spans="2:65" s="1" customFormat="1" ht="16.5" customHeight="1">
      <c r="B211" s="135"/>
      <c r="C211" s="136" t="s">
        <v>510</v>
      </c>
      <c r="D211" s="136" t="s">
        <v>135</v>
      </c>
      <c r="E211" s="137" t="s">
        <v>511</v>
      </c>
      <c r="F211" s="138" t="s">
        <v>512</v>
      </c>
      <c r="G211" s="139" t="s">
        <v>364</v>
      </c>
      <c r="H211" s="140">
        <v>185.66399999999999</v>
      </c>
      <c r="I211" s="141"/>
      <c r="J211" s="142">
        <f t="shared" si="80"/>
        <v>0</v>
      </c>
      <c r="K211" s="138" t="s">
        <v>139</v>
      </c>
      <c r="L211" s="26"/>
      <c r="M211" s="143" t="s">
        <v>1</v>
      </c>
      <c r="N211" s="144" t="s">
        <v>37</v>
      </c>
      <c r="O211" s="45"/>
      <c r="P211" s="145">
        <f t="shared" si="81"/>
        <v>0</v>
      </c>
      <c r="Q211" s="145">
        <v>0</v>
      </c>
      <c r="R211" s="145">
        <f t="shared" si="82"/>
        <v>0</v>
      </c>
      <c r="S211" s="145">
        <v>0</v>
      </c>
      <c r="T211" s="146">
        <f t="shared" si="83"/>
        <v>0</v>
      </c>
      <c r="AR211" s="12" t="s">
        <v>200</v>
      </c>
      <c r="AT211" s="12" t="s">
        <v>135</v>
      </c>
      <c r="AU211" s="12" t="s">
        <v>141</v>
      </c>
      <c r="AY211" s="12" t="s">
        <v>133</v>
      </c>
      <c r="BE211" s="147">
        <f t="shared" si="84"/>
        <v>0</v>
      </c>
      <c r="BF211" s="147">
        <f t="shared" si="85"/>
        <v>0</v>
      </c>
      <c r="BG211" s="147">
        <f t="shared" si="86"/>
        <v>0</v>
      </c>
      <c r="BH211" s="147">
        <f t="shared" si="87"/>
        <v>0</v>
      </c>
      <c r="BI211" s="147">
        <f t="shared" si="88"/>
        <v>0</v>
      </c>
      <c r="BJ211" s="12" t="s">
        <v>141</v>
      </c>
      <c r="BK211" s="147">
        <f t="shared" si="89"/>
        <v>0</v>
      </c>
      <c r="BL211" s="12" t="s">
        <v>200</v>
      </c>
      <c r="BM211" s="12" t="s">
        <v>513</v>
      </c>
    </row>
    <row r="212" spans="2:65" s="1" customFormat="1" ht="16.5" customHeight="1">
      <c r="B212" s="135"/>
      <c r="C212" s="148" t="s">
        <v>514</v>
      </c>
      <c r="D212" s="148" t="s">
        <v>201</v>
      </c>
      <c r="E212" s="149" t="s">
        <v>515</v>
      </c>
      <c r="F212" s="150" t="s">
        <v>516</v>
      </c>
      <c r="G212" s="151" t="s">
        <v>145</v>
      </c>
      <c r="H212" s="152">
        <v>0.44600000000000001</v>
      </c>
      <c r="I212" s="153"/>
      <c r="J212" s="154">
        <f t="shared" si="80"/>
        <v>0</v>
      </c>
      <c r="K212" s="150" t="s">
        <v>1</v>
      </c>
      <c r="L212" s="155"/>
      <c r="M212" s="156" t="s">
        <v>1</v>
      </c>
      <c r="N212" s="157" t="s">
        <v>37</v>
      </c>
      <c r="O212" s="45"/>
      <c r="P212" s="145">
        <f t="shared" si="81"/>
        <v>0</v>
      </c>
      <c r="Q212" s="145">
        <v>0.55000000000000004</v>
      </c>
      <c r="R212" s="145">
        <f t="shared" si="82"/>
        <v>0.24530000000000002</v>
      </c>
      <c r="S212" s="145">
        <v>0</v>
      </c>
      <c r="T212" s="146">
        <f t="shared" si="83"/>
        <v>0</v>
      </c>
      <c r="AR212" s="12" t="s">
        <v>261</v>
      </c>
      <c r="AT212" s="12" t="s">
        <v>201</v>
      </c>
      <c r="AU212" s="12" t="s">
        <v>141</v>
      </c>
      <c r="AY212" s="12" t="s">
        <v>133</v>
      </c>
      <c r="BE212" s="147">
        <f t="shared" si="84"/>
        <v>0</v>
      </c>
      <c r="BF212" s="147">
        <f t="shared" si="85"/>
        <v>0</v>
      </c>
      <c r="BG212" s="147">
        <f t="shared" si="86"/>
        <v>0</v>
      </c>
      <c r="BH212" s="147">
        <f t="shared" si="87"/>
        <v>0</v>
      </c>
      <c r="BI212" s="147">
        <f t="shared" si="88"/>
        <v>0</v>
      </c>
      <c r="BJ212" s="12" t="s">
        <v>141</v>
      </c>
      <c r="BK212" s="147">
        <f t="shared" si="89"/>
        <v>0</v>
      </c>
      <c r="BL212" s="12" t="s">
        <v>200</v>
      </c>
      <c r="BM212" s="12" t="s">
        <v>517</v>
      </c>
    </row>
    <row r="213" spans="2:65" s="1" customFormat="1" ht="22.5" customHeight="1">
      <c r="B213" s="135"/>
      <c r="C213" s="136" t="s">
        <v>428</v>
      </c>
      <c r="D213" s="136" t="s">
        <v>135</v>
      </c>
      <c r="E213" s="137" t="s">
        <v>518</v>
      </c>
      <c r="F213" s="138" t="s">
        <v>519</v>
      </c>
      <c r="G213" s="139" t="s">
        <v>145</v>
      </c>
      <c r="H213" s="140">
        <v>2.4620000000000002</v>
      </c>
      <c r="I213" s="141"/>
      <c r="J213" s="142">
        <f t="shared" si="80"/>
        <v>0</v>
      </c>
      <c r="K213" s="138" t="s">
        <v>139</v>
      </c>
      <c r="L213" s="26"/>
      <c r="M213" s="143" t="s">
        <v>1</v>
      </c>
      <c r="N213" s="144" t="s">
        <v>37</v>
      </c>
      <c r="O213" s="45"/>
      <c r="P213" s="145">
        <f t="shared" si="81"/>
        <v>0</v>
      </c>
      <c r="Q213" s="145">
        <v>2.3099999999999999E-2</v>
      </c>
      <c r="R213" s="145">
        <f t="shared" si="82"/>
        <v>5.6872200000000005E-2</v>
      </c>
      <c r="S213" s="145">
        <v>0</v>
      </c>
      <c r="T213" s="146">
        <f t="shared" si="83"/>
        <v>0</v>
      </c>
      <c r="AR213" s="12" t="s">
        <v>200</v>
      </c>
      <c r="AT213" s="12" t="s">
        <v>135</v>
      </c>
      <c r="AU213" s="12" t="s">
        <v>141</v>
      </c>
      <c r="AY213" s="12" t="s">
        <v>133</v>
      </c>
      <c r="BE213" s="147">
        <f t="shared" si="84"/>
        <v>0</v>
      </c>
      <c r="BF213" s="147">
        <f t="shared" si="85"/>
        <v>0</v>
      </c>
      <c r="BG213" s="147">
        <f t="shared" si="86"/>
        <v>0</v>
      </c>
      <c r="BH213" s="147">
        <f t="shared" si="87"/>
        <v>0</v>
      </c>
      <c r="BI213" s="147">
        <f t="shared" si="88"/>
        <v>0</v>
      </c>
      <c r="BJ213" s="12" t="s">
        <v>141</v>
      </c>
      <c r="BK213" s="147">
        <f t="shared" si="89"/>
        <v>0</v>
      </c>
      <c r="BL213" s="12" t="s">
        <v>200</v>
      </c>
      <c r="BM213" s="12" t="s">
        <v>520</v>
      </c>
    </row>
    <row r="214" spans="2:65" s="1" customFormat="1" ht="16.5" customHeight="1">
      <c r="B214" s="135"/>
      <c r="C214" s="136" t="s">
        <v>521</v>
      </c>
      <c r="D214" s="136" t="s">
        <v>135</v>
      </c>
      <c r="E214" s="137" t="s">
        <v>522</v>
      </c>
      <c r="F214" s="138" t="s">
        <v>523</v>
      </c>
      <c r="G214" s="139" t="s">
        <v>464</v>
      </c>
      <c r="H214" s="158">
        <v>4.5</v>
      </c>
      <c r="I214" s="141"/>
      <c r="J214" s="142">
        <f t="shared" si="80"/>
        <v>0</v>
      </c>
      <c r="K214" s="138" t="s">
        <v>139</v>
      </c>
      <c r="L214" s="26"/>
      <c r="M214" s="143" t="s">
        <v>1</v>
      </c>
      <c r="N214" s="144" t="s">
        <v>37</v>
      </c>
      <c r="O214" s="45"/>
      <c r="P214" s="145">
        <f t="shared" si="81"/>
        <v>0</v>
      </c>
      <c r="Q214" s="145">
        <v>0</v>
      </c>
      <c r="R214" s="145">
        <f t="shared" si="82"/>
        <v>0</v>
      </c>
      <c r="S214" s="145">
        <v>0</v>
      </c>
      <c r="T214" s="146">
        <f t="shared" si="83"/>
        <v>0</v>
      </c>
      <c r="AR214" s="12" t="s">
        <v>200</v>
      </c>
      <c r="AT214" s="12" t="s">
        <v>135</v>
      </c>
      <c r="AU214" s="12" t="s">
        <v>141</v>
      </c>
      <c r="AY214" s="12" t="s">
        <v>133</v>
      </c>
      <c r="BE214" s="147">
        <f t="shared" si="84"/>
        <v>0</v>
      </c>
      <c r="BF214" s="147">
        <f t="shared" si="85"/>
        <v>0</v>
      </c>
      <c r="BG214" s="147">
        <f t="shared" si="86"/>
        <v>0</v>
      </c>
      <c r="BH214" s="147">
        <f t="shared" si="87"/>
        <v>0</v>
      </c>
      <c r="BI214" s="147">
        <f t="shared" si="88"/>
        <v>0</v>
      </c>
      <c r="BJ214" s="12" t="s">
        <v>141</v>
      </c>
      <c r="BK214" s="147">
        <f t="shared" si="89"/>
        <v>0</v>
      </c>
      <c r="BL214" s="12" t="s">
        <v>200</v>
      </c>
      <c r="BM214" s="12" t="s">
        <v>524</v>
      </c>
    </row>
    <row r="215" spans="2:65" s="10" customFormat="1" ht="22.9" customHeight="1">
      <c r="B215" s="122"/>
      <c r="D215" s="123" t="s">
        <v>64</v>
      </c>
      <c r="E215" s="133" t="s">
        <v>525</v>
      </c>
      <c r="F215" s="133" t="s">
        <v>526</v>
      </c>
      <c r="I215" s="125"/>
      <c r="J215" s="134">
        <f>BK215</f>
        <v>0</v>
      </c>
      <c r="L215" s="122"/>
      <c r="M215" s="127"/>
      <c r="N215" s="128"/>
      <c r="O215" s="128"/>
      <c r="P215" s="129">
        <f>SUM(P216:P219)</f>
        <v>0</v>
      </c>
      <c r="Q215" s="128"/>
      <c r="R215" s="129">
        <f>SUM(R216:R219)</f>
        <v>1.4899449999999999</v>
      </c>
      <c r="S215" s="128"/>
      <c r="T215" s="130">
        <f>SUM(T216:T219)</f>
        <v>0</v>
      </c>
      <c r="AR215" s="123" t="s">
        <v>141</v>
      </c>
      <c r="AT215" s="131" t="s">
        <v>64</v>
      </c>
      <c r="AU215" s="131" t="s">
        <v>72</v>
      </c>
      <c r="AY215" s="123" t="s">
        <v>133</v>
      </c>
      <c r="BK215" s="132">
        <f>SUM(BK216:BK219)</f>
        <v>0</v>
      </c>
    </row>
    <row r="216" spans="2:65" s="1" customFormat="1" ht="24" customHeight="1">
      <c r="B216" s="135"/>
      <c r="C216" s="136" t="s">
        <v>527</v>
      </c>
      <c r="D216" s="136" t="s">
        <v>135</v>
      </c>
      <c r="E216" s="137" t="s">
        <v>528</v>
      </c>
      <c r="F216" s="138" t="s">
        <v>1439</v>
      </c>
      <c r="G216" s="139" t="s">
        <v>138</v>
      </c>
      <c r="H216" s="140">
        <v>95.19</v>
      </c>
      <c r="I216" s="141"/>
      <c r="J216" s="142">
        <f>ROUND(I216*H216,2)</f>
        <v>0</v>
      </c>
      <c r="K216" s="138" t="s">
        <v>139</v>
      </c>
      <c r="L216" s="26"/>
      <c r="M216" s="143" t="s">
        <v>1</v>
      </c>
      <c r="N216" s="144" t="s">
        <v>37</v>
      </c>
      <c r="O216" s="45"/>
      <c r="P216" s="145">
        <f>O216*H216</f>
        <v>0</v>
      </c>
      <c r="Q216" s="145">
        <v>1.55E-2</v>
      </c>
      <c r="R216" s="145">
        <f>Q216*H216</f>
        <v>1.4754449999999999</v>
      </c>
      <c r="S216" s="145">
        <v>0</v>
      </c>
      <c r="T216" s="146">
        <f>S216*H216</f>
        <v>0</v>
      </c>
      <c r="AR216" s="12" t="s">
        <v>200</v>
      </c>
      <c r="AT216" s="12" t="s">
        <v>135</v>
      </c>
      <c r="AU216" s="12" t="s">
        <v>141</v>
      </c>
      <c r="AY216" s="12" t="s">
        <v>133</v>
      </c>
      <c r="BE216" s="147">
        <f>IF(N216="základná",J216,0)</f>
        <v>0</v>
      </c>
      <c r="BF216" s="147">
        <f>IF(N216="znížená",J216,0)</f>
        <v>0</v>
      </c>
      <c r="BG216" s="147">
        <f>IF(N216="zákl. prenesená",J216,0)</f>
        <v>0</v>
      </c>
      <c r="BH216" s="147">
        <f>IF(N216="zníž. prenesená",J216,0)</f>
        <v>0</v>
      </c>
      <c r="BI216" s="147">
        <f>IF(N216="nulová",J216,0)</f>
        <v>0</v>
      </c>
      <c r="BJ216" s="12" t="s">
        <v>141</v>
      </c>
      <c r="BK216" s="147">
        <f>ROUND(I216*H216,2)</f>
        <v>0</v>
      </c>
      <c r="BL216" s="12" t="s">
        <v>200</v>
      </c>
      <c r="BM216" s="12" t="s">
        <v>529</v>
      </c>
    </row>
    <row r="217" spans="2:65" s="1" customFormat="1" ht="19.5" customHeight="1">
      <c r="B217" s="135"/>
      <c r="C217" s="136" t="s">
        <v>530</v>
      </c>
      <c r="D217" s="136" t="s">
        <v>135</v>
      </c>
      <c r="E217" s="137" t="s">
        <v>531</v>
      </c>
      <c r="F217" s="138" t="s">
        <v>532</v>
      </c>
      <c r="G217" s="139" t="s">
        <v>533</v>
      </c>
      <c r="H217" s="140">
        <v>1</v>
      </c>
      <c r="I217" s="141"/>
      <c r="J217" s="142">
        <f>ROUND(I217*H217,2)</f>
        <v>0</v>
      </c>
      <c r="K217" s="138" t="s">
        <v>139</v>
      </c>
      <c r="L217" s="26"/>
      <c r="M217" s="143" t="s">
        <v>1</v>
      </c>
      <c r="N217" s="144" t="s">
        <v>37</v>
      </c>
      <c r="O217" s="45"/>
      <c r="P217" s="145">
        <f>O217*H217</f>
        <v>0</v>
      </c>
      <c r="Q217" s="145">
        <v>0</v>
      </c>
      <c r="R217" s="145">
        <f>Q217*H217</f>
        <v>0</v>
      </c>
      <c r="S217" s="145">
        <v>0</v>
      </c>
      <c r="T217" s="146">
        <f>S217*H217</f>
        <v>0</v>
      </c>
      <c r="AR217" s="12" t="s">
        <v>200</v>
      </c>
      <c r="AT217" s="12" t="s">
        <v>135</v>
      </c>
      <c r="AU217" s="12" t="s">
        <v>141</v>
      </c>
      <c r="AY217" s="12" t="s">
        <v>133</v>
      </c>
      <c r="BE217" s="147">
        <f>IF(N217="základná",J217,0)</f>
        <v>0</v>
      </c>
      <c r="BF217" s="147">
        <f>IF(N217="znížená",J217,0)</f>
        <v>0</v>
      </c>
      <c r="BG217" s="147">
        <f>IF(N217="zákl. prenesená",J217,0)</f>
        <v>0</v>
      </c>
      <c r="BH217" s="147">
        <f>IF(N217="zníž. prenesená",J217,0)</f>
        <v>0</v>
      </c>
      <c r="BI217" s="147">
        <f>IF(N217="nulová",J217,0)</f>
        <v>0</v>
      </c>
      <c r="BJ217" s="12" t="s">
        <v>141</v>
      </c>
      <c r="BK217" s="147">
        <f>ROUND(I217*H217,2)</f>
        <v>0</v>
      </c>
      <c r="BL217" s="12" t="s">
        <v>200</v>
      </c>
      <c r="BM217" s="12" t="s">
        <v>534</v>
      </c>
    </row>
    <row r="218" spans="2:65" s="1" customFormat="1" ht="16.5" customHeight="1">
      <c r="B218" s="135"/>
      <c r="C218" s="148" t="s">
        <v>535</v>
      </c>
      <c r="D218" s="148" t="s">
        <v>201</v>
      </c>
      <c r="E218" s="149" t="s">
        <v>536</v>
      </c>
      <c r="F218" s="150" t="s">
        <v>537</v>
      </c>
      <c r="G218" s="151" t="s">
        <v>533</v>
      </c>
      <c r="H218" s="152">
        <v>1</v>
      </c>
      <c r="I218" s="153"/>
      <c r="J218" s="154">
        <f>ROUND(I218*H218,2)</f>
        <v>0</v>
      </c>
      <c r="K218" s="150" t="s">
        <v>139</v>
      </c>
      <c r="L218" s="155"/>
      <c r="M218" s="156" t="s">
        <v>1</v>
      </c>
      <c r="N218" s="157" t="s">
        <v>37</v>
      </c>
      <c r="O218" s="45"/>
      <c r="P218" s="145">
        <f>O218*H218</f>
        <v>0</v>
      </c>
      <c r="Q218" s="145">
        <v>1.4500000000000001E-2</v>
      </c>
      <c r="R218" s="145">
        <f>Q218*H218</f>
        <v>1.4500000000000001E-2</v>
      </c>
      <c r="S218" s="145">
        <v>0</v>
      </c>
      <c r="T218" s="146">
        <f>S218*H218</f>
        <v>0</v>
      </c>
      <c r="AR218" s="12" t="s">
        <v>261</v>
      </c>
      <c r="AT218" s="12" t="s">
        <v>201</v>
      </c>
      <c r="AU218" s="12" t="s">
        <v>141</v>
      </c>
      <c r="AY218" s="12" t="s">
        <v>133</v>
      </c>
      <c r="BE218" s="147">
        <f>IF(N218="základná",J218,0)</f>
        <v>0</v>
      </c>
      <c r="BF218" s="147">
        <f>IF(N218="znížená",J218,0)</f>
        <v>0</v>
      </c>
      <c r="BG218" s="147">
        <f>IF(N218="zákl. prenesená",J218,0)</f>
        <v>0</v>
      </c>
      <c r="BH218" s="147">
        <f>IF(N218="zníž. prenesená",J218,0)</f>
        <v>0</v>
      </c>
      <c r="BI218" s="147">
        <f>IF(N218="nulová",J218,0)</f>
        <v>0</v>
      </c>
      <c r="BJ218" s="12" t="s">
        <v>141</v>
      </c>
      <c r="BK218" s="147">
        <f>ROUND(I218*H218,2)</f>
        <v>0</v>
      </c>
      <c r="BL218" s="12" t="s">
        <v>200</v>
      </c>
      <c r="BM218" s="12" t="s">
        <v>538</v>
      </c>
    </row>
    <row r="219" spans="2:65" s="1" customFormat="1" ht="16.5" customHeight="1">
      <c r="B219" s="135"/>
      <c r="C219" s="136" t="s">
        <v>539</v>
      </c>
      <c r="D219" s="136" t="s">
        <v>135</v>
      </c>
      <c r="E219" s="137" t="s">
        <v>540</v>
      </c>
      <c r="F219" s="138" t="s">
        <v>541</v>
      </c>
      <c r="G219" s="139" t="s">
        <v>464</v>
      </c>
      <c r="H219" s="158">
        <v>4.5</v>
      </c>
      <c r="I219" s="141"/>
      <c r="J219" s="142">
        <f>ROUND(I219*H219,2)</f>
        <v>0</v>
      </c>
      <c r="K219" s="138" t="s">
        <v>139</v>
      </c>
      <c r="L219" s="26"/>
      <c r="M219" s="143" t="s">
        <v>1</v>
      </c>
      <c r="N219" s="144" t="s">
        <v>37</v>
      </c>
      <c r="O219" s="45"/>
      <c r="P219" s="145">
        <f>O219*H219</f>
        <v>0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AR219" s="12" t="s">
        <v>200</v>
      </c>
      <c r="AT219" s="12" t="s">
        <v>135</v>
      </c>
      <c r="AU219" s="12" t="s">
        <v>141</v>
      </c>
      <c r="AY219" s="12" t="s">
        <v>133</v>
      </c>
      <c r="BE219" s="147">
        <f>IF(N219="základná",J219,0)</f>
        <v>0</v>
      </c>
      <c r="BF219" s="147">
        <f>IF(N219="znížená",J219,0)</f>
        <v>0</v>
      </c>
      <c r="BG219" s="147">
        <f>IF(N219="zákl. prenesená",J219,0)</f>
        <v>0</v>
      </c>
      <c r="BH219" s="147">
        <f>IF(N219="zníž. prenesená",J219,0)</f>
        <v>0</v>
      </c>
      <c r="BI219" s="147">
        <f>IF(N219="nulová",J219,0)</f>
        <v>0</v>
      </c>
      <c r="BJ219" s="12" t="s">
        <v>141</v>
      </c>
      <c r="BK219" s="147">
        <f>ROUND(I219*H219,2)</f>
        <v>0</v>
      </c>
      <c r="BL219" s="12" t="s">
        <v>200</v>
      </c>
      <c r="BM219" s="12" t="s">
        <v>542</v>
      </c>
    </row>
    <row r="220" spans="2:65" s="10" customFormat="1" ht="22.9" customHeight="1">
      <c r="B220" s="122"/>
      <c r="D220" s="123" t="s">
        <v>64</v>
      </c>
      <c r="E220" s="133" t="s">
        <v>543</v>
      </c>
      <c r="F220" s="133" t="s">
        <v>544</v>
      </c>
      <c r="I220" s="125"/>
      <c r="J220" s="134">
        <f>BK220</f>
        <v>0</v>
      </c>
      <c r="L220" s="122"/>
      <c r="M220" s="127"/>
      <c r="N220" s="128"/>
      <c r="O220" s="128"/>
      <c r="P220" s="129">
        <f>SUM(P221:P228)</f>
        <v>0</v>
      </c>
      <c r="Q220" s="128"/>
      <c r="R220" s="129">
        <f>SUM(R221:R228)</f>
        <v>0.89912069999999999</v>
      </c>
      <c r="S220" s="128"/>
      <c r="T220" s="130">
        <f>SUM(T221:T228)</f>
        <v>0</v>
      </c>
      <c r="AR220" s="123" t="s">
        <v>141</v>
      </c>
      <c r="AT220" s="131" t="s">
        <v>64</v>
      </c>
      <c r="AU220" s="131" t="s">
        <v>72</v>
      </c>
      <c r="AY220" s="123" t="s">
        <v>133</v>
      </c>
      <c r="BK220" s="132">
        <f>SUM(BK221:BK228)</f>
        <v>0</v>
      </c>
    </row>
    <row r="221" spans="2:65" s="1" customFormat="1" ht="16.5" customHeight="1">
      <c r="B221" s="135"/>
      <c r="C221" s="136" t="s">
        <v>545</v>
      </c>
      <c r="D221" s="136" t="s">
        <v>135</v>
      </c>
      <c r="E221" s="137" t="s">
        <v>546</v>
      </c>
      <c r="F221" s="138" t="s">
        <v>547</v>
      </c>
      <c r="G221" s="139" t="s">
        <v>138</v>
      </c>
      <c r="H221" s="140">
        <v>135.99</v>
      </c>
      <c r="I221" s="141"/>
      <c r="J221" s="142">
        <f t="shared" ref="J221:J228" si="90">ROUND(I221*H221,2)</f>
        <v>0</v>
      </c>
      <c r="K221" s="138" t="s">
        <v>139</v>
      </c>
      <c r="L221" s="26"/>
      <c r="M221" s="143" t="s">
        <v>1</v>
      </c>
      <c r="N221" s="144" t="s">
        <v>37</v>
      </c>
      <c r="O221" s="45"/>
      <c r="P221" s="145">
        <f t="shared" ref="P221:P228" si="91">O221*H221</f>
        <v>0</v>
      </c>
      <c r="Q221" s="145">
        <v>5.11E-3</v>
      </c>
      <c r="R221" s="145">
        <f t="shared" ref="R221:R228" si="92">Q221*H221</f>
        <v>0.69490890000000005</v>
      </c>
      <c r="S221" s="145">
        <v>0</v>
      </c>
      <c r="T221" s="146">
        <f t="shared" ref="T221:T228" si="93">S221*H221</f>
        <v>0</v>
      </c>
      <c r="AR221" s="12" t="s">
        <v>200</v>
      </c>
      <c r="AT221" s="12" t="s">
        <v>135</v>
      </c>
      <c r="AU221" s="12" t="s">
        <v>141</v>
      </c>
      <c r="AY221" s="12" t="s">
        <v>133</v>
      </c>
      <c r="BE221" s="147">
        <f t="shared" ref="BE221:BE228" si="94">IF(N221="základná",J221,0)</f>
        <v>0</v>
      </c>
      <c r="BF221" s="147">
        <f t="shared" ref="BF221:BF228" si="95">IF(N221="znížená",J221,0)</f>
        <v>0</v>
      </c>
      <c r="BG221" s="147">
        <f t="shared" ref="BG221:BG228" si="96">IF(N221="zákl. prenesená",J221,0)</f>
        <v>0</v>
      </c>
      <c r="BH221" s="147">
        <f t="shared" ref="BH221:BH228" si="97">IF(N221="zníž. prenesená",J221,0)</f>
        <v>0</v>
      </c>
      <c r="BI221" s="147">
        <f t="shared" ref="BI221:BI228" si="98">IF(N221="nulová",J221,0)</f>
        <v>0</v>
      </c>
      <c r="BJ221" s="12" t="s">
        <v>141</v>
      </c>
      <c r="BK221" s="147">
        <f t="shared" ref="BK221:BK228" si="99">ROUND(I221*H221,2)</f>
        <v>0</v>
      </c>
      <c r="BL221" s="12" t="s">
        <v>200</v>
      </c>
      <c r="BM221" s="12" t="s">
        <v>548</v>
      </c>
    </row>
    <row r="222" spans="2:65" s="1" customFormat="1" ht="16.5" customHeight="1">
      <c r="B222" s="135"/>
      <c r="C222" s="136" t="s">
        <v>549</v>
      </c>
      <c r="D222" s="136" t="s">
        <v>135</v>
      </c>
      <c r="E222" s="137" t="s">
        <v>550</v>
      </c>
      <c r="F222" s="138" t="s">
        <v>551</v>
      </c>
      <c r="G222" s="139" t="s">
        <v>364</v>
      </c>
      <c r="H222" s="140">
        <v>8.6999999999999993</v>
      </c>
      <c r="I222" s="141"/>
      <c r="J222" s="142">
        <f t="shared" si="90"/>
        <v>0</v>
      </c>
      <c r="K222" s="138" t="s">
        <v>139</v>
      </c>
      <c r="L222" s="26"/>
      <c r="M222" s="143" t="s">
        <v>1</v>
      </c>
      <c r="N222" s="144" t="s">
        <v>37</v>
      </c>
      <c r="O222" s="45"/>
      <c r="P222" s="145">
        <f t="shared" si="91"/>
        <v>0</v>
      </c>
      <c r="Q222" s="145">
        <v>2.47E-3</v>
      </c>
      <c r="R222" s="145">
        <f t="shared" si="92"/>
        <v>2.1488999999999998E-2</v>
      </c>
      <c r="S222" s="145">
        <v>0</v>
      </c>
      <c r="T222" s="146">
        <f t="shared" si="93"/>
        <v>0</v>
      </c>
      <c r="AR222" s="12" t="s">
        <v>200</v>
      </c>
      <c r="AT222" s="12" t="s">
        <v>135</v>
      </c>
      <c r="AU222" s="12" t="s">
        <v>141</v>
      </c>
      <c r="AY222" s="12" t="s">
        <v>133</v>
      </c>
      <c r="BE222" s="147">
        <f t="shared" si="94"/>
        <v>0</v>
      </c>
      <c r="BF222" s="147">
        <f t="shared" si="95"/>
        <v>0</v>
      </c>
      <c r="BG222" s="147">
        <f t="shared" si="96"/>
        <v>0</v>
      </c>
      <c r="BH222" s="147">
        <f t="shared" si="97"/>
        <v>0</v>
      </c>
      <c r="BI222" s="147">
        <f t="shared" si="98"/>
        <v>0</v>
      </c>
      <c r="BJ222" s="12" t="s">
        <v>141</v>
      </c>
      <c r="BK222" s="147">
        <f t="shared" si="99"/>
        <v>0</v>
      </c>
      <c r="BL222" s="12" t="s">
        <v>200</v>
      </c>
      <c r="BM222" s="12" t="s">
        <v>552</v>
      </c>
    </row>
    <row r="223" spans="2:65" s="1" customFormat="1" ht="16.5" customHeight="1">
      <c r="B223" s="135"/>
      <c r="C223" s="136" t="s">
        <v>553</v>
      </c>
      <c r="D223" s="136" t="s">
        <v>135</v>
      </c>
      <c r="E223" s="137" t="s">
        <v>554</v>
      </c>
      <c r="F223" s="138" t="s">
        <v>555</v>
      </c>
      <c r="G223" s="139" t="s">
        <v>210</v>
      </c>
      <c r="H223" s="140">
        <v>2</v>
      </c>
      <c r="I223" s="141"/>
      <c r="J223" s="142">
        <f t="shared" si="90"/>
        <v>0</v>
      </c>
      <c r="K223" s="138" t="s">
        <v>139</v>
      </c>
      <c r="L223" s="26"/>
      <c r="M223" s="143" t="s">
        <v>1</v>
      </c>
      <c r="N223" s="144" t="s">
        <v>37</v>
      </c>
      <c r="O223" s="45"/>
      <c r="P223" s="145">
        <f t="shared" si="91"/>
        <v>0</v>
      </c>
      <c r="Q223" s="145">
        <v>1.1E-4</v>
      </c>
      <c r="R223" s="145">
        <f t="shared" si="92"/>
        <v>2.2000000000000001E-4</v>
      </c>
      <c r="S223" s="145">
        <v>0</v>
      </c>
      <c r="T223" s="146">
        <f t="shared" si="93"/>
        <v>0</v>
      </c>
      <c r="AR223" s="12" t="s">
        <v>200</v>
      </c>
      <c r="AT223" s="12" t="s">
        <v>135</v>
      </c>
      <c r="AU223" s="12" t="s">
        <v>141</v>
      </c>
      <c r="AY223" s="12" t="s">
        <v>133</v>
      </c>
      <c r="BE223" s="147">
        <f t="shared" si="94"/>
        <v>0</v>
      </c>
      <c r="BF223" s="147">
        <f t="shared" si="95"/>
        <v>0</v>
      </c>
      <c r="BG223" s="147">
        <f t="shared" si="96"/>
        <v>0</v>
      </c>
      <c r="BH223" s="147">
        <f t="shared" si="97"/>
        <v>0</v>
      </c>
      <c r="BI223" s="147">
        <f t="shared" si="98"/>
        <v>0</v>
      </c>
      <c r="BJ223" s="12" t="s">
        <v>141</v>
      </c>
      <c r="BK223" s="147">
        <f t="shared" si="99"/>
        <v>0</v>
      </c>
      <c r="BL223" s="12" t="s">
        <v>200</v>
      </c>
      <c r="BM223" s="12" t="s">
        <v>556</v>
      </c>
    </row>
    <row r="224" spans="2:65" s="1" customFormat="1" ht="16.5" customHeight="1">
      <c r="B224" s="135"/>
      <c r="C224" s="136" t="s">
        <v>557</v>
      </c>
      <c r="D224" s="136" t="s">
        <v>135</v>
      </c>
      <c r="E224" s="137" t="s">
        <v>558</v>
      </c>
      <c r="F224" s="138" t="s">
        <v>559</v>
      </c>
      <c r="G224" s="139" t="s">
        <v>364</v>
      </c>
      <c r="H224" s="140">
        <v>15</v>
      </c>
      <c r="I224" s="141"/>
      <c r="J224" s="142">
        <f t="shared" si="90"/>
        <v>0</v>
      </c>
      <c r="K224" s="138" t="s">
        <v>139</v>
      </c>
      <c r="L224" s="26"/>
      <c r="M224" s="143" t="s">
        <v>1</v>
      </c>
      <c r="N224" s="144" t="s">
        <v>37</v>
      </c>
      <c r="O224" s="45"/>
      <c r="P224" s="145">
        <f t="shared" si="91"/>
        <v>0</v>
      </c>
      <c r="Q224" s="145">
        <v>1.9599999999999999E-3</v>
      </c>
      <c r="R224" s="145">
        <f t="shared" si="92"/>
        <v>2.9399999999999999E-2</v>
      </c>
      <c r="S224" s="145">
        <v>0</v>
      </c>
      <c r="T224" s="146">
        <f t="shared" si="93"/>
        <v>0</v>
      </c>
      <c r="AR224" s="12" t="s">
        <v>200</v>
      </c>
      <c r="AT224" s="12" t="s">
        <v>135</v>
      </c>
      <c r="AU224" s="12" t="s">
        <v>141</v>
      </c>
      <c r="AY224" s="12" t="s">
        <v>133</v>
      </c>
      <c r="BE224" s="147">
        <f t="shared" si="94"/>
        <v>0</v>
      </c>
      <c r="BF224" s="147">
        <f t="shared" si="95"/>
        <v>0</v>
      </c>
      <c r="BG224" s="147">
        <f t="shared" si="96"/>
        <v>0</v>
      </c>
      <c r="BH224" s="147">
        <f t="shared" si="97"/>
        <v>0</v>
      </c>
      <c r="BI224" s="147">
        <f t="shared" si="98"/>
        <v>0</v>
      </c>
      <c r="BJ224" s="12" t="s">
        <v>141</v>
      </c>
      <c r="BK224" s="147">
        <f t="shared" si="99"/>
        <v>0</v>
      </c>
      <c r="BL224" s="12" t="s">
        <v>200</v>
      </c>
      <c r="BM224" s="12" t="s">
        <v>560</v>
      </c>
    </row>
    <row r="225" spans="2:65" s="1" customFormat="1" ht="16.5" customHeight="1">
      <c r="B225" s="135"/>
      <c r="C225" s="136" t="s">
        <v>561</v>
      </c>
      <c r="D225" s="136" t="s">
        <v>135</v>
      </c>
      <c r="E225" s="137" t="s">
        <v>562</v>
      </c>
      <c r="F225" s="138" t="s">
        <v>1440</v>
      </c>
      <c r="G225" s="139" t="s">
        <v>364</v>
      </c>
      <c r="H225" s="140">
        <v>13.4</v>
      </c>
      <c r="I225" s="141"/>
      <c r="J225" s="142">
        <f t="shared" si="90"/>
        <v>0</v>
      </c>
      <c r="K225" s="138" t="s">
        <v>139</v>
      </c>
      <c r="L225" s="26"/>
      <c r="M225" s="143" t="s">
        <v>1</v>
      </c>
      <c r="N225" s="144" t="s">
        <v>37</v>
      </c>
      <c r="O225" s="45"/>
      <c r="P225" s="145">
        <f t="shared" si="91"/>
        <v>0</v>
      </c>
      <c r="Q225" s="145">
        <v>3.3999999999999998E-3</v>
      </c>
      <c r="R225" s="145">
        <f t="shared" si="92"/>
        <v>4.5559999999999996E-2</v>
      </c>
      <c r="S225" s="145">
        <v>0</v>
      </c>
      <c r="T225" s="146">
        <f t="shared" si="93"/>
        <v>0</v>
      </c>
      <c r="AR225" s="12" t="s">
        <v>200</v>
      </c>
      <c r="AT225" s="12" t="s">
        <v>135</v>
      </c>
      <c r="AU225" s="12" t="s">
        <v>141</v>
      </c>
      <c r="AY225" s="12" t="s">
        <v>133</v>
      </c>
      <c r="BE225" s="147">
        <f t="shared" si="94"/>
        <v>0</v>
      </c>
      <c r="BF225" s="147">
        <f t="shared" si="95"/>
        <v>0</v>
      </c>
      <c r="BG225" s="147">
        <f t="shared" si="96"/>
        <v>0</v>
      </c>
      <c r="BH225" s="147">
        <f t="shared" si="97"/>
        <v>0</v>
      </c>
      <c r="BI225" s="147">
        <f t="shared" si="98"/>
        <v>0</v>
      </c>
      <c r="BJ225" s="12" t="s">
        <v>141</v>
      </c>
      <c r="BK225" s="147">
        <f t="shared" si="99"/>
        <v>0</v>
      </c>
      <c r="BL225" s="12" t="s">
        <v>200</v>
      </c>
      <c r="BM225" s="12" t="s">
        <v>563</v>
      </c>
    </row>
    <row r="226" spans="2:65" s="1" customFormat="1" ht="16.5" customHeight="1">
      <c r="B226" s="135"/>
      <c r="C226" s="136" t="s">
        <v>564</v>
      </c>
      <c r="D226" s="136" t="s">
        <v>135</v>
      </c>
      <c r="E226" s="137" t="s">
        <v>565</v>
      </c>
      <c r="F226" s="138" t="s">
        <v>1441</v>
      </c>
      <c r="G226" s="139" t="s">
        <v>364</v>
      </c>
      <c r="H226" s="140">
        <v>25.2</v>
      </c>
      <c r="I226" s="141"/>
      <c r="J226" s="142">
        <f t="shared" si="90"/>
        <v>0</v>
      </c>
      <c r="K226" s="138" t="s">
        <v>139</v>
      </c>
      <c r="L226" s="26"/>
      <c r="M226" s="143" t="s">
        <v>1</v>
      </c>
      <c r="N226" s="144" t="s">
        <v>37</v>
      </c>
      <c r="O226" s="45"/>
      <c r="P226" s="145">
        <f t="shared" si="91"/>
        <v>0</v>
      </c>
      <c r="Q226" s="145">
        <v>3.62E-3</v>
      </c>
      <c r="R226" s="145">
        <f t="shared" si="92"/>
        <v>9.1224E-2</v>
      </c>
      <c r="S226" s="145">
        <v>0</v>
      </c>
      <c r="T226" s="146">
        <f t="shared" si="93"/>
        <v>0</v>
      </c>
      <c r="AR226" s="12" t="s">
        <v>200</v>
      </c>
      <c r="AT226" s="12" t="s">
        <v>135</v>
      </c>
      <c r="AU226" s="12" t="s">
        <v>141</v>
      </c>
      <c r="AY226" s="12" t="s">
        <v>133</v>
      </c>
      <c r="BE226" s="147">
        <f t="shared" si="94"/>
        <v>0</v>
      </c>
      <c r="BF226" s="147">
        <f t="shared" si="95"/>
        <v>0</v>
      </c>
      <c r="BG226" s="147">
        <f t="shared" si="96"/>
        <v>0</v>
      </c>
      <c r="BH226" s="147">
        <f t="shared" si="97"/>
        <v>0</v>
      </c>
      <c r="BI226" s="147">
        <f t="shared" si="98"/>
        <v>0</v>
      </c>
      <c r="BJ226" s="12" t="s">
        <v>141</v>
      </c>
      <c r="BK226" s="147">
        <f t="shared" si="99"/>
        <v>0</v>
      </c>
      <c r="BL226" s="12" t="s">
        <v>200</v>
      </c>
      <c r="BM226" s="12" t="s">
        <v>566</v>
      </c>
    </row>
    <row r="227" spans="2:65" s="1" customFormat="1" ht="16.5" customHeight="1">
      <c r="B227" s="135"/>
      <c r="C227" s="136" t="s">
        <v>567</v>
      </c>
      <c r="D227" s="136" t="s">
        <v>135</v>
      </c>
      <c r="E227" s="137" t="s">
        <v>568</v>
      </c>
      <c r="F227" s="138" t="s">
        <v>1442</v>
      </c>
      <c r="G227" s="139" t="s">
        <v>138</v>
      </c>
      <c r="H227" s="140">
        <v>135.99</v>
      </c>
      <c r="I227" s="141"/>
      <c r="J227" s="142">
        <f t="shared" si="90"/>
        <v>0</v>
      </c>
      <c r="K227" s="138" t="s">
        <v>139</v>
      </c>
      <c r="L227" s="26"/>
      <c r="M227" s="143" t="s">
        <v>1</v>
      </c>
      <c r="N227" s="144" t="s">
        <v>37</v>
      </c>
      <c r="O227" s="45"/>
      <c r="P227" s="145">
        <f t="shared" si="91"/>
        <v>0</v>
      </c>
      <c r="Q227" s="145">
        <v>1.2E-4</v>
      </c>
      <c r="R227" s="145">
        <f t="shared" si="92"/>
        <v>1.6318800000000001E-2</v>
      </c>
      <c r="S227" s="145">
        <v>0</v>
      </c>
      <c r="T227" s="146">
        <f t="shared" si="93"/>
        <v>0</v>
      </c>
      <c r="AR227" s="12" t="s">
        <v>200</v>
      </c>
      <c r="AT227" s="12" t="s">
        <v>135</v>
      </c>
      <c r="AU227" s="12" t="s">
        <v>141</v>
      </c>
      <c r="AY227" s="12" t="s">
        <v>133</v>
      </c>
      <c r="BE227" s="147">
        <f t="shared" si="94"/>
        <v>0</v>
      </c>
      <c r="BF227" s="147">
        <f t="shared" si="95"/>
        <v>0</v>
      </c>
      <c r="BG227" s="147">
        <f t="shared" si="96"/>
        <v>0</v>
      </c>
      <c r="BH227" s="147">
        <f t="shared" si="97"/>
        <v>0</v>
      </c>
      <c r="BI227" s="147">
        <f t="shared" si="98"/>
        <v>0</v>
      </c>
      <c r="BJ227" s="12" t="s">
        <v>141</v>
      </c>
      <c r="BK227" s="147">
        <f t="shared" si="99"/>
        <v>0</v>
      </c>
      <c r="BL227" s="12" t="s">
        <v>200</v>
      </c>
      <c r="BM227" s="12" t="s">
        <v>569</v>
      </c>
    </row>
    <row r="228" spans="2:65" s="1" customFormat="1" ht="16.5" customHeight="1">
      <c r="B228" s="135"/>
      <c r="C228" s="136" t="s">
        <v>570</v>
      </c>
      <c r="D228" s="136" t="s">
        <v>135</v>
      </c>
      <c r="E228" s="137" t="s">
        <v>571</v>
      </c>
      <c r="F228" s="138" t="s">
        <v>572</v>
      </c>
      <c r="G228" s="139" t="s">
        <v>464</v>
      </c>
      <c r="H228" s="158">
        <v>1.85</v>
      </c>
      <c r="I228" s="141"/>
      <c r="J228" s="142">
        <f t="shared" si="90"/>
        <v>0</v>
      </c>
      <c r="K228" s="138" t="s">
        <v>139</v>
      </c>
      <c r="L228" s="26"/>
      <c r="M228" s="143" t="s">
        <v>1</v>
      </c>
      <c r="N228" s="144" t="s">
        <v>37</v>
      </c>
      <c r="O228" s="45"/>
      <c r="P228" s="145">
        <f t="shared" si="91"/>
        <v>0</v>
      </c>
      <c r="Q228" s="145">
        <v>0</v>
      </c>
      <c r="R228" s="145">
        <f t="shared" si="92"/>
        <v>0</v>
      </c>
      <c r="S228" s="145">
        <v>0</v>
      </c>
      <c r="T228" s="146">
        <f t="shared" si="93"/>
        <v>0</v>
      </c>
      <c r="AR228" s="12" t="s">
        <v>200</v>
      </c>
      <c r="AT228" s="12" t="s">
        <v>135</v>
      </c>
      <c r="AU228" s="12" t="s">
        <v>141</v>
      </c>
      <c r="AY228" s="12" t="s">
        <v>133</v>
      </c>
      <c r="BE228" s="147">
        <f t="shared" si="94"/>
        <v>0</v>
      </c>
      <c r="BF228" s="147">
        <f t="shared" si="95"/>
        <v>0</v>
      </c>
      <c r="BG228" s="147">
        <f t="shared" si="96"/>
        <v>0</v>
      </c>
      <c r="BH228" s="147">
        <f t="shared" si="97"/>
        <v>0</v>
      </c>
      <c r="BI228" s="147">
        <f t="shared" si="98"/>
        <v>0</v>
      </c>
      <c r="BJ228" s="12" t="s">
        <v>141</v>
      </c>
      <c r="BK228" s="147">
        <f t="shared" si="99"/>
        <v>0</v>
      </c>
      <c r="BL228" s="12" t="s">
        <v>200</v>
      </c>
      <c r="BM228" s="12" t="s">
        <v>573</v>
      </c>
    </row>
    <row r="229" spans="2:65" s="10" customFormat="1" ht="22.9" customHeight="1">
      <c r="B229" s="122"/>
      <c r="D229" s="123" t="s">
        <v>64</v>
      </c>
      <c r="E229" s="133" t="s">
        <v>574</v>
      </c>
      <c r="F229" s="133" t="s">
        <v>575</v>
      </c>
      <c r="I229" s="125"/>
      <c r="J229" s="134">
        <f>BK229</f>
        <v>0</v>
      </c>
      <c r="L229" s="122"/>
      <c r="M229" s="127"/>
      <c r="N229" s="128"/>
      <c r="O229" s="128"/>
      <c r="P229" s="129">
        <f>SUM(P230:P252)</f>
        <v>0</v>
      </c>
      <c r="Q229" s="128"/>
      <c r="R229" s="129">
        <f>SUM(R230:R252)</f>
        <v>0.37076070000000005</v>
      </c>
      <c r="S229" s="128"/>
      <c r="T229" s="130">
        <f>SUM(T230:T252)</f>
        <v>0</v>
      </c>
      <c r="AR229" s="123" t="s">
        <v>141</v>
      </c>
      <c r="AT229" s="131" t="s">
        <v>64</v>
      </c>
      <c r="AU229" s="131" t="s">
        <v>72</v>
      </c>
      <c r="AY229" s="123" t="s">
        <v>133</v>
      </c>
      <c r="BK229" s="132">
        <f>SUM(BK230:BK252)</f>
        <v>0</v>
      </c>
    </row>
    <row r="230" spans="2:65" s="1" customFormat="1" ht="16.5" customHeight="1">
      <c r="B230" s="135"/>
      <c r="C230" s="136" t="s">
        <v>576</v>
      </c>
      <c r="D230" s="136" t="s">
        <v>135</v>
      </c>
      <c r="E230" s="137" t="s">
        <v>577</v>
      </c>
      <c r="F230" s="138" t="s">
        <v>578</v>
      </c>
      <c r="G230" s="139" t="s">
        <v>364</v>
      </c>
      <c r="H230" s="140">
        <v>5.4</v>
      </c>
      <c r="I230" s="141"/>
      <c r="J230" s="142">
        <f t="shared" ref="J230:J252" si="100">ROUND(I230*H230,2)</f>
        <v>0</v>
      </c>
      <c r="K230" s="138" t="s">
        <v>139</v>
      </c>
      <c r="L230" s="26"/>
      <c r="M230" s="143" t="s">
        <v>1</v>
      </c>
      <c r="N230" s="144" t="s">
        <v>37</v>
      </c>
      <c r="O230" s="45"/>
      <c r="P230" s="145">
        <f t="shared" ref="P230:P252" si="101">O230*H230</f>
        <v>0</v>
      </c>
      <c r="Q230" s="145">
        <v>1.8000000000000001E-4</v>
      </c>
      <c r="R230" s="145">
        <f t="shared" ref="R230:R252" si="102">Q230*H230</f>
        <v>9.720000000000001E-4</v>
      </c>
      <c r="S230" s="145">
        <v>0</v>
      </c>
      <c r="T230" s="146">
        <f t="shared" ref="T230:T252" si="103">S230*H230</f>
        <v>0</v>
      </c>
      <c r="AR230" s="12" t="s">
        <v>200</v>
      </c>
      <c r="AT230" s="12" t="s">
        <v>135</v>
      </c>
      <c r="AU230" s="12" t="s">
        <v>141</v>
      </c>
      <c r="AY230" s="12" t="s">
        <v>133</v>
      </c>
      <c r="BE230" s="147">
        <f t="shared" ref="BE230:BE252" si="104">IF(N230="základná",J230,0)</f>
        <v>0</v>
      </c>
      <c r="BF230" s="147">
        <f t="shared" ref="BF230:BF252" si="105">IF(N230="znížená",J230,0)</f>
        <v>0</v>
      </c>
      <c r="BG230" s="147">
        <f t="shared" ref="BG230:BG252" si="106">IF(N230="zákl. prenesená",J230,0)</f>
        <v>0</v>
      </c>
      <c r="BH230" s="147">
        <f t="shared" ref="BH230:BH252" si="107">IF(N230="zníž. prenesená",J230,0)</f>
        <v>0</v>
      </c>
      <c r="BI230" s="147">
        <f t="shared" ref="BI230:BI252" si="108">IF(N230="nulová",J230,0)</f>
        <v>0</v>
      </c>
      <c r="BJ230" s="12" t="s">
        <v>141</v>
      </c>
      <c r="BK230" s="147">
        <f t="shared" ref="BK230:BK252" si="109">ROUND(I230*H230,2)</f>
        <v>0</v>
      </c>
      <c r="BL230" s="12" t="s">
        <v>200</v>
      </c>
      <c r="BM230" s="12" t="s">
        <v>579</v>
      </c>
    </row>
    <row r="231" spans="2:65" s="1" customFormat="1" ht="16.5" customHeight="1">
      <c r="B231" s="135"/>
      <c r="C231" s="148" t="s">
        <v>580</v>
      </c>
      <c r="D231" s="148" t="s">
        <v>201</v>
      </c>
      <c r="E231" s="149" t="s">
        <v>581</v>
      </c>
      <c r="F231" s="150" t="s">
        <v>582</v>
      </c>
      <c r="G231" s="151" t="s">
        <v>210</v>
      </c>
      <c r="H231" s="152">
        <v>1</v>
      </c>
      <c r="I231" s="153"/>
      <c r="J231" s="154">
        <f t="shared" si="100"/>
        <v>0</v>
      </c>
      <c r="K231" s="150" t="s">
        <v>139</v>
      </c>
      <c r="L231" s="155"/>
      <c r="M231" s="156" t="s">
        <v>1</v>
      </c>
      <c r="N231" s="157" t="s">
        <v>37</v>
      </c>
      <c r="O231" s="45"/>
      <c r="P231" s="145">
        <f t="shared" si="101"/>
        <v>0</v>
      </c>
      <c r="Q231" s="145">
        <v>7.2999999999999995E-2</v>
      </c>
      <c r="R231" s="145">
        <f t="shared" si="102"/>
        <v>7.2999999999999995E-2</v>
      </c>
      <c r="S231" s="145">
        <v>0</v>
      </c>
      <c r="T231" s="146">
        <f t="shared" si="103"/>
        <v>0</v>
      </c>
      <c r="AR231" s="12" t="s">
        <v>261</v>
      </c>
      <c r="AT231" s="12" t="s">
        <v>201</v>
      </c>
      <c r="AU231" s="12" t="s">
        <v>141</v>
      </c>
      <c r="AY231" s="12" t="s">
        <v>133</v>
      </c>
      <c r="BE231" s="147">
        <f t="shared" si="104"/>
        <v>0</v>
      </c>
      <c r="BF231" s="147">
        <f t="shared" si="105"/>
        <v>0</v>
      </c>
      <c r="BG231" s="147">
        <f t="shared" si="106"/>
        <v>0</v>
      </c>
      <c r="BH231" s="147">
        <f t="shared" si="107"/>
        <v>0</v>
      </c>
      <c r="BI231" s="147">
        <f t="shared" si="108"/>
        <v>0</v>
      </c>
      <c r="BJ231" s="12" t="s">
        <v>141</v>
      </c>
      <c r="BK231" s="147">
        <f t="shared" si="109"/>
        <v>0</v>
      </c>
      <c r="BL231" s="12" t="s">
        <v>200</v>
      </c>
      <c r="BM231" s="12" t="s">
        <v>583</v>
      </c>
    </row>
    <row r="232" spans="2:65" s="1" customFormat="1" ht="16.5" customHeight="1">
      <c r="B232" s="135"/>
      <c r="C232" s="136" t="s">
        <v>584</v>
      </c>
      <c r="D232" s="136" t="s">
        <v>135</v>
      </c>
      <c r="E232" s="137" t="s">
        <v>585</v>
      </c>
      <c r="F232" s="138" t="s">
        <v>586</v>
      </c>
      <c r="G232" s="139" t="s">
        <v>364</v>
      </c>
      <c r="H232" s="140">
        <v>53.8</v>
      </c>
      <c r="I232" s="141"/>
      <c r="J232" s="142">
        <f t="shared" si="100"/>
        <v>0</v>
      </c>
      <c r="K232" s="138" t="s">
        <v>139</v>
      </c>
      <c r="L232" s="26"/>
      <c r="M232" s="143" t="s">
        <v>1</v>
      </c>
      <c r="N232" s="144" t="s">
        <v>37</v>
      </c>
      <c r="O232" s="45"/>
      <c r="P232" s="145">
        <f t="shared" si="101"/>
        <v>0</v>
      </c>
      <c r="Q232" s="145">
        <v>2.1000000000000001E-4</v>
      </c>
      <c r="R232" s="145">
        <f t="shared" si="102"/>
        <v>1.1297999999999999E-2</v>
      </c>
      <c r="S232" s="145">
        <v>0</v>
      </c>
      <c r="T232" s="146">
        <f t="shared" si="103"/>
        <v>0</v>
      </c>
      <c r="AR232" s="12" t="s">
        <v>200</v>
      </c>
      <c r="AT232" s="12" t="s">
        <v>135</v>
      </c>
      <c r="AU232" s="12" t="s">
        <v>141</v>
      </c>
      <c r="AY232" s="12" t="s">
        <v>133</v>
      </c>
      <c r="BE232" s="147">
        <f t="shared" si="104"/>
        <v>0</v>
      </c>
      <c r="BF232" s="147">
        <f t="shared" si="105"/>
        <v>0</v>
      </c>
      <c r="BG232" s="147">
        <f t="shared" si="106"/>
        <v>0</v>
      </c>
      <c r="BH232" s="147">
        <f t="shared" si="107"/>
        <v>0</v>
      </c>
      <c r="BI232" s="147">
        <f t="shared" si="108"/>
        <v>0</v>
      </c>
      <c r="BJ232" s="12" t="s">
        <v>141</v>
      </c>
      <c r="BK232" s="147">
        <f t="shared" si="109"/>
        <v>0</v>
      </c>
      <c r="BL232" s="12" t="s">
        <v>200</v>
      </c>
      <c r="BM232" s="12" t="s">
        <v>587</v>
      </c>
    </row>
    <row r="233" spans="2:65" s="1" customFormat="1" ht="16.5" customHeight="1">
      <c r="B233" s="135"/>
      <c r="C233" s="148" t="s">
        <v>588</v>
      </c>
      <c r="D233" s="148" t="s">
        <v>201</v>
      </c>
      <c r="E233" s="149" t="s">
        <v>589</v>
      </c>
      <c r="F233" s="150" t="s">
        <v>590</v>
      </c>
      <c r="G233" s="151" t="s">
        <v>364</v>
      </c>
      <c r="H233" s="152">
        <v>56.49</v>
      </c>
      <c r="I233" s="153"/>
      <c r="J233" s="154">
        <f t="shared" si="100"/>
        <v>0</v>
      </c>
      <c r="K233" s="150" t="s">
        <v>139</v>
      </c>
      <c r="L233" s="155"/>
      <c r="M233" s="156" t="s">
        <v>1</v>
      </c>
      <c r="N233" s="157" t="s">
        <v>37</v>
      </c>
      <c r="O233" s="45"/>
      <c r="P233" s="145">
        <f t="shared" si="101"/>
        <v>0</v>
      </c>
      <c r="Q233" s="145">
        <v>1E-4</v>
      </c>
      <c r="R233" s="145">
        <f t="shared" si="102"/>
        <v>5.6490000000000004E-3</v>
      </c>
      <c r="S233" s="145">
        <v>0</v>
      </c>
      <c r="T233" s="146">
        <f t="shared" si="103"/>
        <v>0</v>
      </c>
      <c r="AR233" s="12" t="s">
        <v>261</v>
      </c>
      <c r="AT233" s="12" t="s">
        <v>201</v>
      </c>
      <c r="AU233" s="12" t="s">
        <v>141</v>
      </c>
      <c r="AY233" s="12" t="s">
        <v>133</v>
      </c>
      <c r="BE233" s="147">
        <f t="shared" si="104"/>
        <v>0</v>
      </c>
      <c r="BF233" s="147">
        <f t="shared" si="105"/>
        <v>0</v>
      </c>
      <c r="BG233" s="147">
        <f t="shared" si="106"/>
        <v>0</v>
      </c>
      <c r="BH233" s="147">
        <f t="shared" si="107"/>
        <v>0</v>
      </c>
      <c r="BI233" s="147">
        <f t="shared" si="108"/>
        <v>0</v>
      </c>
      <c r="BJ233" s="12" t="s">
        <v>141</v>
      </c>
      <c r="BK233" s="147">
        <f t="shared" si="109"/>
        <v>0</v>
      </c>
      <c r="BL233" s="12" t="s">
        <v>200</v>
      </c>
      <c r="BM233" s="12" t="s">
        <v>591</v>
      </c>
    </row>
    <row r="234" spans="2:65" s="1" customFormat="1" ht="16.5" customHeight="1">
      <c r="B234" s="135"/>
      <c r="C234" s="148" t="s">
        <v>592</v>
      </c>
      <c r="D234" s="148" t="s">
        <v>201</v>
      </c>
      <c r="E234" s="149" t="s">
        <v>593</v>
      </c>
      <c r="F234" s="150" t="s">
        <v>594</v>
      </c>
      <c r="G234" s="151" t="s">
        <v>364</v>
      </c>
      <c r="H234" s="152">
        <v>56.49</v>
      </c>
      <c r="I234" s="153"/>
      <c r="J234" s="154">
        <f t="shared" si="100"/>
        <v>0</v>
      </c>
      <c r="K234" s="150" t="s">
        <v>139</v>
      </c>
      <c r="L234" s="155"/>
      <c r="M234" s="156" t="s">
        <v>1</v>
      </c>
      <c r="N234" s="157" t="s">
        <v>37</v>
      </c>
      <c r="O234" s="45"/>
      <c r="P234" s="145">
        <f t="shared" si="101"/>
        <v>0</v>
      </c>
      <c r="Q234" s="145">
        <v>1E-4</v>
      </c>
      <c r="R234" s="145">
        <f t="shared" si="102"/>
        <v>5.6490000000000004E-3</v>
      </c>
      <c r="S234" s="145">
        <v>0</v>
      </c>
      <c r="T234" s="146">
        <f t="shared" si="103"/>
        <v>0</v>
      </c>
      <c r="AR234" s="12" t="s">
        <v>261</v>
      </c>
      <c r="AT234" s="12" t="s">
        <v>201</v>
      </c>
      <c r="AU234" s="12" t="s">
        <v>141</v>
      </c>
      <c r="AY234" s="12" t="s">
        <v>133</v>
      </c>
      <c r="BE234" s="147">
        <f t="shared" si="104"/>
        <v>0</v>
      </c>
      <c r="BF234" s="147">
        <f t="shared" si="105"/>
        <v>0</v>
      </c>
      <c r="BG234" s="147">
        <f t="shared" si="106"/>
        <v>0</v>
      </c>
      <c r="BH234" s="147">
        <f t="shared" si="107"/>
        <v>0</v>
      </c>
      <c r="BI234" s="147">
        <f t="shared" si="108"/>
        <v>0</v>
      </c>
      <c r="BJ234" s="12" t="s">
        <v>141</v>
      </c>
      <c r="BK234" s="147">
        <f t="shared" si="109"/>
        <v>0</v>
      </c>
      <c r="BL234" s="12" t="s">
        <v>200</v>
      </c>
      <c r="BM234" s="12" t="s">
        <v>595</v>
      </c>
    </row>
    <row r="235" spans="2:65" s="1" customFormat="1" ht="16.5" customHeight="1">
      <c r="B235" s="135"/>
      <c r="C235" s="148" t="s">
        <v>596</v>
      </c>
      <c r="D235" s="148" t="s">
        <v>201</v>
      </c>
      <c r="E235" s="149" t="s">
        <v>597</v>
      </c>
      <c r="F235" s="150" t="s">
        <v>598</v>
      </c>
      <c r="G235" s="151" t="s">
        <v>210</v>
      </c>
      <c r="H235" s="152">
        <v>2</v>
      </c>
      <c r="I235" s="153"/>
      <c r="J235" s="154">
        <f t="shared" si="100"/>
        <v>0</v>
      </c>
      <c r="K235" s="150" t="s">
        <v>1</v>
      </c>
      <c r="L235" s="155"/>
      <c r="M235" s="156" t="s">
        <v>1</v>
      </c>
      <c r="N235" s="157" t="s">
        <v>37</v>
      </c>
      <c r="O235" s="45"/>
      <c r="P235" s="145">
        <f t="shared" si="101"/>
        <v>0</v>
      </c>
      <c r="Q235" s="145">
        <v>0</v>
      </c>
      <c r="R235" s="145">
        <f t="shared" si="102"/>
        <v>0</v>
      </c>
      <c r="S235" s="145">
        <v>0</v>
      </c>
      <c r="T235" s="146">
        <f t="shared" si="103"/>
        <v>0</v>
      </c>
      <c r="AR235" s="12" t="s">
        <v>261</v>
      </c>
      <c r="AT235" s="12" t="s">
        <v>201</v>
      </c>
      <c r="AU235" s="12" t="s">
        <v>141</v>
      </c>
      <c r="AY235" s="12" t="s">
        <v>133</v>
      </c>
      <c r="BE235" s="147">
        <f t="shared" si="104"/>
        <v>0</v>
      </c>
      <c r="BF235" s="147">
        <f t="shared" si="105"/>
        <v>0</v>
      </c>
      <c r="BG235" s="147">
        <f t="shared" si="106"/>
        <v>0</v>
      </c>
      <c r="BH235" s="147">
        <f t="shared" si="107"/>
        <v>0</v>
      </c>
      <c r="BI235" s="147">
        <f t="shared" si="108"/>
        <v>0</v>
      </c>
      <c r="BJ235" s="12" t="s">
        <v>141</v>
      </c>
      <c r="BK235" s="147">
        <f t="shared" si="109"/>
        <v>0</v>
      </c>
      <c r="BL235" s="12" t="s">
        <v>200</v>
      </c>
      <c r="BM235" s="12" t="s">
        <v>599</v>
      </c>
    </row>
    <row r="236" spans="2:65" s="1" customFormat="1" ht="16.5" customHeight="1">
      <c r="B236" s="135"/>
      <c r="C236" s="148" t="s">
        <v>600</v>
      </c>
      <c r="D236" s="148" t="s">
        <v>201</v>
      </c>
      <c r="E236" s="149" t="s">
        <v>601</v>
      </c>
      <c r="F236" s="150" t="s">
        <v>602</v>
      </c>
      <c r="G236" s="151" t="s">
        <v>210</v>
      </c>
      <c r="H236" s="152">
        <v>3</v>
      </c>
      <c r="I236" s="153"/>
      <c r="J236" s="154">
        <f t="shared" si="100"/>
        <v>0</v>
      </c>
      <c r="K236" s="150" t="s">
        <v>1</v>
      </c>
      <c r="L236" s="155"/>
      <c r="M236" s="156" t="s">
        <v>1</v>
      </c>
      <c r="N236" s="157" t="s">
        <v>37</v>
      </c>
      <c r="O236" s="45"/>
      <c r="P236" s="145">
        <f t="shared" si="101"/>
        <v>0</v>
      </c>
      <c r="Q236" s="145">
        <v>0</v>
      </c>
      <c r="R236" s="145">
        <f t="shared" si="102"/>
        <v>0</v>
      </c>
      <c r="S236" s="145">
        <v>0</v>
      </c>
      <c r="T236" s="146">
        <f t="shared" si="103"/>
        <v>0</v>
      </c>
      <c r="AR236" s="12" t="s">
        <v>261</v>
      </c>
      <c r="AT236" s="12" t="s">
        <v>201</v>
      </c>
      <c r="AU236" s="12" t="s">
        <v>141</v>
      </c>
      <c r="AY236" s="12" t="s">
        <v>133</v>
      </c>
      <c r="BE236" s="147">
        <f t="shared" si="104"/>
        <v>0</v>
      </c>
      <c r="BF236" s="147">
        <f t="shared" si="105"/>
        <v>0</v>
      </c>
      <c r="BG236" s="147">
        <f t="shared" si="106"/>
        <v>0</v>
      </c>
      <c r="BH236" s="147">
        <f t="shared" si="107"/>
        <v>0</v>
      </c>
      <c r="BI236" s="147">
        <f t="shared" si="108"/>
        <v>0</v>
      </c>
      <c r="BJ236" s="12" t="s">
        <v>141</v>
      </c>
      <c r="BK236" s="147">
        <f t="shared" si="109"/>
        <v>0</v>
      </c>
      <c r="BL236" s="12" t="s">
        <v>200</v>
      </c>
      <c r="BM236" s="12" t="s">
        <v>603</v>
      </c>
    </row>
    <row r="237" spans="2:65" s="1" customFormat="1" ht="16.5" customHeight="1">
      <c r="B237" s="135"/>
      <c r="C237" s="148" t="s">
        <v>604</v>
      </c>
      <c r="D237" s="148" t="s">
        <v>201</v>
      </c>
      <c r="E237" s="149" t="s">
        <v>605</v>
      </c>
      <c r="F237" s="150" t="s">
        <v>606</v>
      </c>
      <c r="G237" s="151" t="s">
        <v>210</v>
      </c>
      <c r="H237" s="152">
        <v>4</v>
      </c>
      <c r="I237" s="153"/>
      <c r="J237" s="154">
        <f t="shared" si="100"/>
        <v>0</v>
      </c>
      <c r="K237" s="150" t="s">
        <v>1</v>
      </c>
      <c r="L237" s="155"/>
      <c r="M237" s="156" t="s">
        <v>1</v>
      </c>
      <c r="N237" s="157" t="s">
        <v>37</v>
      </c>
      <c r="O237" s="45"/>
      <c r="P237" s="145">
        <f t="shared" si="101"/>
        <v>0</v>
      </c>
      <c r="Q237" s="145">
        <v>0</v>
      </c>
      <c r="R237" s="145">
        <f t="shared" si="102"/>
        <v>0</v>
      </c>
      <c r="S237" s="145">
        <v>0</v>
      </c>
      <c r="T237" s="146">
        <f t="shared" si="103"/>
        <v>0</v>
      </c>
      <c r="AR237" s="12" t="s">
        <v>261</v>
      </c>
      <c r="AT237" s="12" t="s">
        <v>201</v>
      </c>
      <c r="AU237" s="12" t="s">
        <v>141</v>
      </c>
      <c r="AY237" s="12" t="s">
        <v>133</v>
      </c>
      <c r="BE237" s="147">
        <f t="shared" si="104"/>
        <v>0</v>
      </c>
      <c r="BF237" s="147">
        <f t="shared" si="105"/>
        <v>0</v>
      </c>
      <c r="BG237" s="147">
        <f t="shared" si="106"/>
        <v>0</v>
      </c>
      <c r="BH237" s="147">
        <f t="shared" si="107"/>
        <v>0</v>
      </c>
      <c r="BI237" s="147">
        <f t="shared" si="108"/>
        <v>0</v>
      </c>
      <c r="BJ237" s="12" t="s">
        <v>141</v>
      </c>
      <c r="BK237" s="147">
        <f t="shared" si="109"/>
        <v>0</v>
      </c>
      <c r="BL237" s="12" t="s">
        <v>200</v>
      </c>
      <c r="BM237" s="12" t="s">
        <v>607</v>
      </c>
    </row>
    <row r="238" spans="2:65" s="1" customFormat="1" ht="22.5" customHeight="1">
      <c r="B238" s="135"/>
      <c r="C238" s="136" t="s">
        <v>608</v>
      </c>
      <c r="D238" s="136" t="s">
        <v>135</v>
      </c>
      <c r="E238" s="137" t="s">
        <v>609</v>
      </c>
      <c r="F238" s="138" t="s">
        <v>610</v>
      </c>
      <c r="G238" s="139" t="s">
        <v>364</v>
      </c>
      <c r="H238" s="140">
        <v>6.93</v>
      </c>
      <c r="I238" s="141"/>
      <c r="J238" s="142">
        <f t="shared" si="100"/>
        <v>0</v>
      </c>
      <c r="K238" s="138" t="s">
        <v>139</v>
      </c>
      <c r="L238" s="26"/>
      <c r="M238" s="143" t="s">
        <v>1</v>
      </c>
      <c r="N238" s="144" t="s">
        <v>37</v>
      </c>
      <c r="O238" s="45"/>
      <c r="P238" s="145">
        <f t="shared" si="101"/>
        <v>0</v>
      </c>
      <c r="Q238" s="145">
        <v>2.1000000000000001E-4</v>
      </c>
      <c r="R238" s="145">
        <f t="shared" si="102"/>
        <v>1.4553000000000001E-3</v>
      </c>
      <c r="S238" s="145">
        <v>0</v>
      </c>
      <c r="T238" s="146">
        <f t="shared" si="103"/>
        <v>0</v>
      </c>
      <c r="AR238" s="12" t="s">
        <v>200</v>
      </c>
      <c r="AT238" s="12" t="s">
        <v>135</v>
      </c>
      <c r="AU238" s="12" t="s">
        <v>141</v>
      </c>
      <c r="AY238" s="12" t="s">
        <v>133</v>
      </c>
      <c r="BE238" s="147">
        <f t="shared" si="104"/>
        <v>0</v>
      </c>
      <c r="BF238" s="147">
        <f t="shared" si="105"/>
        <v>0</v>
      </c>
      <c r="BG238" s="147">
        <f t="shared" si="106"/>
        <v>0</v>
      </c>
      <c r="BH238" s="147">
        <f t="shared" si="107"/>
        <v>0</v>
      </c>
      <c r="BI238" s="147">
        <f t="shared" si="108"/>
        <v>0</v>
      </c>
      <c r="BJ238" s="12" t="s">
        <v>141</v>
      </c>
      <c r="BK238" s="147">
        <f t="shared" si="109"/>
        <v>0</v>
      </c>
      <c r="BL238" s="12" t="s">
        <v>200</v>
      </c>
      <c r="BM238" s="12" t="s">
        <v>611</v>
      </c>
    </row>
    <row r="239" spans="2:65" s="1" customFormat="1" ht="16.5" customHeight="1">
      <c r="B239" s="135"/>
      <c r="C239" s="148" t="s">
        <v>612</v>
      </c>
      <c r="D239" s="148" t="s">
        <v>201</v>
      </c>
      <c r="E239" s="149" t="s">
        <v>589</v>
      </c>
      <c r="F239" s="150" t="s">
        <v>590</v>
      </c>
      <c r="G239" s="151" t="s">
        <v>364</v>
      </c>
      <c r="H239" s="152">
        <v>7.2770000000000001</v>
      </c>
      <c r="I239" s="153"/>
      <c r="J239" s="154">
        <f t="shared" si="100"/>
        <v>0</v>
      </c>
      <c r="K239" s="150" t="s">
        <v>139</v>
      </c>
      <c r="L239" s="155"/>
      <c r="M239" s="156" t="s">
        <v>1</v>
      </c>
      <c r="N239" s="157" t="s">
        <v>37</v>
      </c>
      <c r="O239" s="45"/>
      <c r="P239" s="145">
        <f t="shared" si="101"/>
        <v>0</v>
      </c>
      <c r="Q239" s="145">
        <v>1E-4</v>
      </c>
      <c r="R239" s="145">
        <f t="shared" si="102"/>
        <v>7.2770000000000007E-4</v>
      </c>
      <c r="S239" s="145">
        <v>0</v>
      </c>
      <c r="T239" s="146">
        <f t="shared" si="103"/>
        <v>0</v>
      </c>
      <c r="AR239" s="12" t="s">
        <v>261</v>
      </c>
      <c r="AT239" s="12" t="s">
        <v>201</v>
      </c>
      <c r="AU239" s="12" t="s">
        <v>141</v>
      </c>
      <c r="AY239" s="12" t="s">
        <v>133</v>
      </c>
      <c r="BE239" s="147">
        <f t="shared" si="104"/>
        <v>0</v>
      </c>
      <c r="BF239" s="147">
        <f t="shared" si="105"/>
        <v>0</v>
      </c>
      <c r="BG239" s="147">
        <f t="shared" si="106"/>
        <v>0</v>
      </c>
      <c r="BH239" s="147">
        <f t="shared" si="107"/>
        <v>0</v>
      </c>
      <c r="BI239" s="147">
        <f t="shared" si="108"/>
        <v>0</v>
      </c>
      <c r="BJ239" s="12" t="s">
        <v>141</v>
      </c>
      <c r="BK239" s="147">
        <f t="shared" si="109"/>
        <v>0</v>
      </c>
      <c r="BL239" s="12" t="s">
        <v>200</v>
      </c>
      <c r="BM239" s="12" t="s">
        <v>613</v>
      </c>
    </row>
    <row r="240" spans="2:65" s="1" customFormat="1" ht="16.5" customHeight="1">
      <c r="B240" s="135"/>
      <c r="C240" s="148" t="s">
        <v>614</v>
      </c>
      <c r="D240" s="148" t="s">
        <v>201</v>
      </c>
      <c r="E240" s="149" t="s">
        <v>615</v>
      </c>
      <c r="F240" s="150" t="s">
        <v>616</v>
      </c>
      <c r="G240" s="151" t="s">
        <v>364</v>
      </c>
      <c r="H240" s="152">
        <v>7.2770000000000001</v>
      </c>
      <c r="I240" s="153"/>
      <c r="J240" s="154">
        <f t="shared" si="100"/>
        <v>0</v>
      </c>
      <c r="K240" s="150" t="s">
        <v>139</v>
      </c>
      <c r="L240" s="155"/>
      <c r="M240" s="156" t="s">
        <v>1</v>
      </c>
      <c r="N240" s="157" t="s">
        <v>37</v>
      </c>
      <c r="O240" s="45"/>
      <c r="P240" s="145">
        <f t="shared" si="101"/>
        <v>0</v>
      </c>
      <c r="Q240" s="145">
        <v>1E-4</v>
      </c>
      <c r="R240" s="145">
        <f t="shared" si="102"/>
        <v>7.2770000000000007E-4</v>
      </c>
      <c r="S240" s="145">
        <v>0</v>
      </c>
      <c r="T240" s="146">
        <f t="shared" si="103"/>
        <v>0</v>
      </c>
      <c r="AR240" s="12" t="s">
        <v>261</v>
      </c>
      <c r="AT240" s="12" t="s">
        <v>201</v>
      </c>
      <c r="AU240" s="12" t="s">
        <v>141</v>
      </c>
      <c r="AY240" s="12" t="s">
        <v>133</v>
      </c>
      <c r="BE240" s="147">
        <f t="shared" si="104"/>
        <v>0</v>
      </c>
      <c r="BF240" s="147">
        <f t="shared" si="105"/>
        <v>0</v>
      </c>
      <c r="BG240" s="147">
        <f t="shared" si="106"/>
        <v>0</v>
      </c>
      <c r="BH240" s="147">
        <f t="shared" si="107"/>
        <v>0</v>
      </c>
      <c r="BI240" s="147">
        <f t="shared" si="108"/>
        <v>0</v>
      </c>
      <c r="BJ240" s="12" t="s">
        <v>141</v>
      </c>
      <c r="BK240" s="147">
        <f t="shared" si="109"/>
        <v>0</v>
      </c>
      <c r="BL240" s="12" t="s">
        <v>200</v>
      </c>
      <c r="BM240" s="12" t="s">
        <v>617</v>
      </c>
    </row>
    <row r="241" spans="2:65" s="1" customFormat="1" ht="16.5" customHeight="1">
      <c r="B241" s="135"/>
      <c r="C241" s="148" t="s">
        <v>618</v>
      </c>
      <c r="D241" s="148" t="s">
        <v>201</v>
      </c>
      <c r="E241" s="149" t="s">
        <v>619</v>
      </c>
      <c r="F241" s="150" t="s">
        <v>620</v>
      </c>
      <c r="G241" s="151" t="s">
        <v>210</v>
      </c>
      <c r="H241" s="152">
        <v>1</v>
      </c>
      <c r="I241" s="153"/>
      <c r="J241" s="154">
        <f t="shared" si="100"/>
        <v>0</v>
      </c>
      <c r="K241" s="150" t="s">
        <v>139</v>
      </c>
      <c r="L241" s="155"/>
      <c r="M241" s="156" t="s">
        <v>1</v>
      </c>
      <c r="N241" s="157" t="s">
        <v>37</v>
      </c>
      <c r="O241" s="45"/>
      <c r="P241" s="145">
        <f t="shared" si="101"/>
        <v>0</v>
      </c>
      <c r="Q241" s="145">
        <v>0</v>
      </c>
      <c r="R241" s="145">
        <f t="shared" si="102"/>
        <v>0</v>
      </c>
      <c r="S241" s="145">
        <v>0</v>
      </c>
      <c r="T241" s="146">
        <f t="shared" si="103"/>
        <v>0</v>
      </c>
      <c r="AR241" s="12" t="s">
        <v>261</v>
      </c>
      <c r="AT241" s="12" t="s">
        <v>201</v>
      </c>
      <c r="AU241" s="12" t="s">
        <v>141</v>
      </c>
      <c r="AY241" s="12" t="s">
        <v>133</v>
      </c>
      <c r="BE241" s="147">
        <f t="shared" si="104"/>
        <v>0</v>
      </c>
      <c r="BF241" s="147">
        <f t="shared" si="105"/>
        <v>0</v>
      </c>
      <c r="BG241" s="147">
        <f t="shared" si="106"/>
        <v>0</v>
      </c>
      <c r="BH241" s="147">
        <f t="shared" si="107"/>
        <v>0</v>
      </c>
      <c r="BI241" s="147">
        <f t="shared" si="108"/>
        <v>0</v>
      </c>
      <c r="BJ241" s="12" t="s">
        <v>141</v>
      </c>
      <c r="BK241" s="147">
        <f t="shared" si="109"/>
        <v>0</v>
      </c>
      <c r="BL241" s="12" t="s">
        <v>200</v>
      </c>
      <c r="BM241" s="12" t="s">
        <v>621</v>
      </c>
    </row>
    <row r="242" spans="2:65" s="1" customFormat="1" ht="16.5" customHeight="1">
      <c r="B242" s="135"/>
      <c r="C242" s="136" t="s">
        <v>622</v>
      </c>
      <c r="D242" s="136" t="s">
        <v>135</v>
      </c>
      <c r="E242" s="137" t="s">
        <v>623</v>
      </c>
      <c r="F242" s="138" t="s">
        <v>624</v>
      </c>
      <c r="G242" s="139" t="s">
        <v>210</v>
      </c>
      <c r="H242" s="140">
        <v>6</v>
      </c>
      <c r="I242" s="141"/>
      <c r="J242" s="142">
        <f t="shared" si="100"/>
        <v>0</v>
      </c>
      <c r="K242" s="138" t="s">
        <v>139</v>
      </c>
      <c r="L242" s="26"/>
      <c r="M242" s="143" t="s">
        <v>1</v>
      </c>
      <c r="N242" s="144" t="s">
        <v>37</v>
      </c>
      <c r="O242" s="45"/>
      <c r="P242" s="145">
        <f t="shared" si="101"/>
        <v>0</v>
      </c>
      <c r="Q242" s="145">
        <v>0</v>
      </c>
      <c r="R242" s="145">
        <f t="shared" si="102"/>
        <v>0</v>
      </c>
      <c r="S242" s="145">
        <v>0</v>
      </c>
      <c r="T242" s="146">
        <f t="shared" si="103"/>
        <v>0</v>
      </c>
      <c r="AR242" s="12" t="s">
        <v>200</v>
      </c>
      <c r="AT242" s="12" t="s">
        <v>135</v>
      </c>
      <c r="AU242" s="12" t="s">
        <v>141</v>
      </c>
      <c r="AY242" s="12" t="s">
        <v>133</v>
      </c>
      <c r="BE242" s="147">
        <f t="shared" si="104"/>
        <v>0</v>
      </c>
      <c r="BF242" s="147">
        <f t="shared" si="105"/>
        <v>0</v>
      </c>
      <c r="BG242" s="147">
        <f t="shared" si="106"/>
        <v>0</v>
      </c>
      <c r="BH242" s="147">
        <f t="shared" si="107"/>
        <v>0</v>
      </c>
      <c r="BI242" s="147">
        <f t="shared" si="108"/>
        <v>0</v>
      </c>
      <c r="BJ242" s="12" t="s">
        <v>141</v>
      </c>
      <c r="BK242" s="147">
        <f t="shared" si="109"/>
        <v>0</v>
      </c>
      <c r="BL242" s="12" t="s">
        <v>200</v>
      </c>
      <c r="BM242" s="12" t="s">
        <v>625</v>
      </c>
    </row>
    <row r="243" spans="2:65" s="1" customFormat="1" ht="16.5" customHeight="1">
      <c r="B243" s="135"/>
      <c r="C243" s="148" t="s">
        <v>626</v>
      </c>
      <c r="D243" s="148" t="s">
        <v>201</v>
      </c>
      <c r="E243" s="149" t="s">
        <v>627</v>
      </c>
      <c r="F243" s="150" t="s">
        <v>628</v>
      </c>
      <c r="G243" s="151" t="s">
        <v>210</v>
      </c>
      <c r="H243" s="152">
        <v>6</v>
      </c>
      <c r="I243" s="153"/>
      <c r="J243" s="154">
        <f t="shared" si="100"/>
        <v>0</v>
      </c>
      <c r="K243" s="150" t="s">
        <v>139</v>
      </c>
      <c r="L243" s="155"/>
      <c r="M243" s="156" t="s">
        <v>1</v>
      </c>
      <c r="N243" s="157" t="s">
        <v>37</v>
      </c>
      <c r="O243" s="45"/>
      <c r="P243" s="145">
        <f t="shared" si="101"/>
        <v>0</v>
      </c>
      <c r="Q243" s="145">
        <v>1E-3</v>
      </c>
      <c r="R243" s="145">
        <f t="shared" si="102"/>
        <v>6.0000000000000001E-3</v>
      </c>
      <c r="S243" s="145">
        <v>0</v>
      </c>
      <c r="T243" s="146">
        <f t="shared" si="103"/>
        <v>0</v>
      </c>
      <c r="AR243" s="12" t="s">
        <v>261</v>
      </c>
      <c r="AT243" s="12" t="s">
        <v>201</v>
      </c>
      <c r="AU243" s="12" t="s">
        <v>141</v>
      </c>
      <c r="AY243" s="12" t="s">
        <v>133</v>
      </c>
      <c r="BE243" s="147">
        <f t="shared" si="104"/>
        <v>0</v>
      </c>
      <c r="BF243" s="147">
        <f t="shared" si="105"/>
        <v>0</v>
      </c>
      <c r="BG243" s="147">
        <f t="shared" si="106"/>
        <v>0</v>
      </c>
      <c r="BH243" s="147">
        <f t="shared" si="107"/>
        <v>0</v>
      </c>
      <c r="BI243" s="147">
        <f t="shared" si="108"/>
        <v>0</v>
      </c>
      <c r="BJ243" s="12" t="s">
        <v>141</v>
      </c>
      <c r="BK243" s="147">
        <f t="shared" si="109"/>
        <v>0</v>
      </c>
      <c r="BL243" s="12" t="s">
        <v>200</v>
      </c>
      <c r="BM243" s="12" t="s">
        <v>629</v>
      </c>
    </row>
    <row r="244" spans="2:65" s="1" customFormat="1" ht="16.5" customHeight="1">
      <c r="B244" s="135"/>
      <c r="C244" s="148" t="s">
        <v>630</v>
      </c>
      <c r="D244" s="148" t="s">
        <v>201</v>
      </c>
      <c r="E244" s="149" t="s">
        <v>631</v>
      </c>
      <c r="F244" s="150" t="s">
        <v>632</v>
      </c>
      <c r="G244" s="151" t="s">
        <v>210</v>
      </c>
      <c r="H244" s="152">
        <v>6</v>
      </c>
      <c r="I244" s="153"/>
      <c r="J244" s="154">
        <f t="shared" si="100"/>
        <v>0</v>
      </c>
      <c r="K244" s="150" t="s">
        <v>139</v>
      </c>
      <c r="L244" s="155"/>
      <c r="M244" s="156" t="s">
        <v>1</v>
      </c>
      <c r="N244" s="157" t="s">
        <v>37</v>
      </c>
      <c r="O244" s="45"/>
      <c r="P244" s="145">
        <f t="shared" si="101"/>
        <v>0</v>
      </c>
      <c r="Q244" s="145">
        <v>2.5000000000000001E-2</v>
      </c>
      <c r="R244" s="145">
        <f t="shared" si="102"/>
        <v>0.15000000000000002</v>
      </c>
      <c r="S244" s="145">
        <v>0</v>
      </c>
      <c r="T244" s="146">
        <f t="shared" si="103"/>
        <v>0</v>
      </c>
      <c r="AR244" s="12" t="s">
        <v>261</v>
      </c>
      <c r="AT244" s="12" t="s">
        <v>201</v>
      </c>
      <c r="AU244" s="12" t="s">
        <v>141</v>
      </c>
      <c r="AY244" s="12" t="s">
        <v>133</v>
      </c>
      <c r="BE244" s="147">
        <f t="shared" si="104"/>
        <v>0</v>
      </c>
      <c r="BF244" s="147">
        <f t="shared" si="105"/>
        <v>0</v>
      </c>
      <c r="BG244" s="147">
        <f t="shared" si="106"/>
        <v>0</v>
      </c>
      <c r="BH244" s="147">
        <f t="shared" si="107"/>
        <v>0</v>
      </c>
      <c r="BI244" s="147">
        <f t="shared" si="108"/>
        <v>0</v>
      </c>
      <c r="BJ244" s="12" t="s">
        <v>141</v>
      </c>
      <c r="BK244" s="147">
        <f t="shared" si="109"/>
        <v>0</v>
      </c>
      <c r="BL244" s="12" t="s">
        <v>200</v>
      </c>
      <c r="BM244" s="12" t="s">
        <v>633</v>
      </c>
    </row>
    <row r="245" spans="2:65" s="1" customFormat="1" ht="16.5" customHeight="1">
      <c r="B245" s="135"/>
      <c r="C245" s="136" t="s">
        <v>634</v>
      </c>
      <c r="D245" s="136" t="s">
        <v>135</v>
      </c>
      <c r="E245" s="137" t="s">
        <v>635</v>
      </c>
      <c r="F245" s="138" t="s">
        <v>636</v>
      </c>
      <c r="G245" s="139" t="s">
        <v>210</v>
      </c>
      <c r="H245" s="140">
        <v>3</v>
      </c>
      <c r="I245" s="141"/>
      <c r="J245" s="142">
        <f t="shared" si="100"/>
        <v>0</v>
      </c>
      <c r="K245" s="138" t="s">
        <v>139</v>
      </c>
      <c r="L245" s="26"/>
      <c r="M245" s="143" t="s">
        <v>1</v>
      </c>
      <c r="N245" s="144" t="s">
        <v>37</v>
      </c>
      <c r="O245" s="45"/>
      <c r="P245" s="145">
        <f t="shared" si="101"/>
        <v>0</v>
      </c>
      <c r="Q245" s="145">
        <v>2.5000000000000001E-4</v>
      </c>
      <c r="R245" s="145">
        <f t="shared" si="102"/>
        <v>7.5000000000000002E-4</v>
      </c>
      <c r="S245" s="145">
        <v>0</v>
      </c>
      <c r="T245" s="146">
        <f t="shared" si="103"/>
        <v>0</v>
      </c>
      <c r="AR245" s="12" t="s">
        <v>200</v>
      </c>
      <c r="AT245" s="12" t="s">
        <v>135</v>
      </c>
      <c r="AU245" s="12" t="s">
        <v>141</v>
      </c>
      <c r="AY245" s="12" t="s">
        <v>133</v>
      </c>
      <c r="BE245" s="147">
        <f t="shared" si="104"/>
        <v>0</v>
      </c>
      <c r="BF245" s="147">
        <f t="shared" si="105"/>
        <v>0</v>
      </c>
      <c r="BG245" s="147">
        <f t="shared" si="106"/>
        <v>0</v>
      </c>
      <c r="BH245" s="147">
        <f t="shared" si="107"/>
        <v>0</v>
      </c>
      <c r="BI245" s="147">
        <f t="shared" si="108"/>
        <v>0</v>
      </c>
      <c r="BJ245" s="12" t="s">
        <v>141</v>
      </c>
      <c r="BK245" s="147">
        <f t="shared" si="109"/>
        <v>0</v>
      </c>
      <c r="BL245" s="12" t="s">
        <v>200</v>
      </c>
      <c r="BM245" s="12" t="s">
        <v>637</v>
      </c>
    </row>
    <row r="246" spans="2:65" s="1" customFormat="1" ht="16.5" customHeight="1">
      <c r="B246" s="135"/>
      <c r="C246" s="148" t="s">
        <v>638</v>
      </c>
      <c r="D246" s="148" t="s">
        <v>201</v>
      </c>
      <c r="E246" s="149" t="s">
        <v>639</v>
      </c>
      <c r="F246" s="150" t="s">
        <v>640</v>
      </c>
      <c r="G246" s="151" t="s">
        <v>364</v>
      </c>
      <c r="H246" s="152">
        <v>13.4</v>
      </c>
      <c r="I246" s="153"/>
      <c r="J246" s="154">
        <f t="shared" si="100"/>
        <v>0</v>
      </c>
      <c r="K246" s="150" t="s">
        <v>139</v>
      </c>
      <c r="L246" s="155"/>
      <c r="M246" s="156" t="s">
        <v>1</v>
      </c>
      <c r="N246" s="157" t="s">
        <v>37</v>
      </c>
      <c r="O246" s="45"/>
      <c r="P246" s="145">
        <f t="shared" si="101"/>
        <v>0</v>
      </c>
      <c r="Q246" s="145">
        <v>9.7999999999999997E-4</v>
      </c>
      <c r="R246" s="145">
        <f t="shared" si="102"/>
        <v>1.3132E-2</v>
      </c>
      <c r="S246" s="145">
        <v>0</v>
      </c>
      <c r="T246" s="146">
        <f t="shared" si="103"/>
        <v>0</v>
      </c>
      <c r="AR246" s="12" t="s">
        <v>261</v>
      </c>
      <c r="AT246" s="12" t="s">
        <v>201</v>
      </c>
      <c r="AU246" s="12" t="s">
        <v>141</v>
      </c>
      <c r="AY246" s="12" t="s">
        <v>133</v>
      </c>
      <c r="BE246" s="147">
        <f t="shared" si="104"/>
        <v>0</v>
      </c>
      <c r="BF246" s="147">
        <f t="shared" si="105"/>
        <v>0</v>
      </c>
      <c r="BG246" s="147">
        <f t="shared" si="106"/>
        <v>0</v>
      </c>
      <c r="BH246" s="147">
        <f t="shared" si="107"/>
        <v>0</v>
      </c>
      <c r="BI246" s="147">
        <f t="shared" si="108"/>
        <v>0</v>
      </c>
      <c r="BJ246" s="12" t="s">
        <v>141</v>
      </c>
      <c r="BK246" s="147">
        <f t="shared" si="109"/>
        <v>0</v>
      </c>
      <c r="BL246" s="12" t="s">
        <v>200</v>
      </c>
      <c r="BM246" s="12" t="s">
        <v>641</v>
      </c>
    </row>
    <row r="247" spans="2:65" s="1" customFormat="1" ht="16.5" customHeight="1">
      <c r="B247" s="135"/>
      <c r="C247" s="148" t="s">
        <v>642</v>
      </c>
      <c r="D247" s="148" t="s">
        <v>201</v>
      </c>
      <c r="E247" s="149" t="s">
        <v>643</v>
      </c>
      <c r="F247" s="150" t="s">
        <v>644</v>
      </c>
      <c r="G247" s="151" t="s">
        <v>210</v>
      </c>
      <c r="H247" s="152">
        <v>9</v>
      </c>
      <c r="I247" s="153"/>
      <c r="J247" s="154">
        <f t="shared" si="100"/>
        <v>0</v>
      </c>
      <c r="K247" s="150" t="s">
        <v>139</v>
      </c>
      <c r="L247" s="155"/>
      <c r="M247" s="156" t="s">
        <v>1</v>
      </c>
      <c r="N247" s="157" t="s">
        <v>37</v>
      </c>
      <c r="O247" s="45"/>
      <c r="P247" s="145">
        <f t="shared" si="101"/>
        <v>0</v>
      </c>
      <c r="Q247" s="145">
        <v>1E-4</v>
      </c>
      <c r="R247" s="145">
        <f t="shared" si="102"/>
        <v>9.0000000000000008E-4</v>
      </c>
      <c r="S247" s="145">
        <v>0</v>
      </c>
      <c r="T247" s="146">
        <f t="shared" si="103"/>
        <v>0</v>
      </c>
      <c r="AR247" s="12" t="s">
        <v>261</v>
      </c>
      <c r="AT247" s="12" t="s">
        <v>201</v>
      </c>
      <c r="AU247" s="12" t="s">
        <v>141</v>
      </c>
      <c r="AY247" s="12" t="s">
        <v>133</v>
      </c>
      <c r="BE247" s="147">
        <f t="shared" si="104"/>
        <v>0</v>
      </c>
      <c r="BF247" s="147">
        <f t="shared" si="105"/>
        <v>0</v>
      </c>
      <c r="BG247" s="147">
        <f t="shared" si="106"/>
        <v>0</v>
      </c>
      <c r="BH247" s="147">
        <f t="shared" si="107"/>
        <v>0</v>
      </c>
      <c r="BI247" s="147">
        <f t="shared" si="108"/>
        <v>0</v>
      </c>
      <c r="BJ247" s="12" t="s">
        <v>141</v>
      </c>
      <c r="BK247" s="147">
        <f t="shared" si="109"/>
        <v>0</v>
      </c>
      <c r="BL247" s="12" t="s">
        <v>200</v>
      </c>
      <c r="BM247" s="12" t="s">
        <v>645</v>
      </c>
    </row>
    <row r="248" spans="2:65" s="1" customFormat="1" ht="16.5" customHeight="1">
      <c r="B248" s="135"/>
      <c r="C248" s="136" t="s">
        <v>646</v>
      </c>
      <c r="D248" s="136" t="s">
        <v>135</v>
      </c>
      <c r="E248" s="137" t="s">
        <v>647</v>
      </c>
      <c r="F248" s="138" t="s">
        <v>648</v>
      </c>
      <c r="G248" s="139" t="s">
        <v>210</v>
      </c>
      <c r="H248" s="140">
        <v>6</v>
      </c>
      <c r="I248" s="141"/>
      <c r="J248" s="142">
        <f t="shared" si="100"/>
        <v>0</v>
      </c>
      <c r="K248" s="138" t="s">
        <v>139</v>
      </c>
      <c r="L248" s="26"/>
      <c r="M248" s="143" t="s">
        <v>1</v>
      </c>
      <c r="N248" s="144" t="s">
        <v>37</v>
      </c>
      <c r="O248" s="45"/>
      <c r="P248" s="145">
        <f t="shared" si="101"/>
        <v>0</v>
      </c>
      <c r="Q248" s="145">
        <v>2.9999999999999997E-4</v>
      </c>
      <c r="R248" s="145">
        <f t="shared" si="102"/>
        <v>1.8E-3</v>
      </c>
      <c r="S248" s="145">
        <v>0</v>
      </c>
      <c r="T248" s="146">
        <f t="shared" si="103"/>
        <v>0</v>
      </c>
      <c r="AR248" s="12" t="s">
        <v>200</v>
      </c>
      <c r="AT248" s="12" t="s">
        <v>135</v>
      </c>
      <c r="AU248" s="12" t="s">
        <v>141</v>
      </c>
      <c r="AY248" s="12" t="s">
        <v>133</v>
      </c>
      <c r="BE248" s="147">
        <f t="shared" si="104"/>
        <v>0</v>
      </c>
      <c r="BF248" s="147">
        <f t="shared" si="105"/>
        <v>0</v>
      </c>
      <c r="BG248" s="147">
        <f t="shared" si="106"/>
        <v>0</v>
      </c>
      <c r="BH248" s="147">
        <f t="shared" si="107"/>
        <v>0</v>
      </c>
      <c r="BI248" s="147">
        <f t="shared" si="108"/>
        <v>0</v>
      </c>
      <c r="BJ248" s="12" t="s">
        <v>141</v>
      </c>
      <c r="BK248" s="147">
        <f t="shared" si="109"/>
        <v>0</v>
      </c>
      <c r="BL248" s="12" t="s">
        <v>200</v>
      </c>
      <c r="BM248" s="12" t="s">
        <v>649</v>
      </c>
    </row>
    <row r="249" spans="2:65" s="1" customFormat="1" ht="16.5" customHeight="1">
      <c r="B249" s="135"/>
      <c r="C249" s="136" t="s">
        <v>650</v>
      </c>
      <c r="D249" s="136" t="s">
        <v>135</v>
      </c>
      <c r="E249" s="137" t="s">
        <v>651</v>
      </c>
      <c r="F249" s="138" t="s">
        <v>652</v>
      </c>
      <c r="G249" s="139" t="s">
        <v>210</v>
      </c>
      <c r="H249" s="140">
        <v>6</v>
      </c>
      <c r="I249" s="141"/>
      <c r="J249" s="142">
        <f t="shared" si="100"/>
        <v>0</v>
      </c>
      <c r="K249" s="138" t="s">
        <v>139</v>
      </c>
      <c r="L249" s="26"/>
      <c r="M249" s="143" t="s">
        <v>1</v>
      </c>
      <c r="N249" s="144" t="s">
        <v>37</v>
      </c>
      <c r="O249" s="45"/>
      <c r="P249" s="145">
        <f t="shared" si="101"/>
        <v>0</v>
      </c>
      <c r="Q249" s="145">
        <v>4.4999999999999999E-4</v>
      </c>
      <c r="R249" s="145">
        <f t="shared" si="102"/>
        <v>2.7000000000000001E-3</v>
      </c>
      <c r="S249" s="145">
        <v>0</v>
      </c>
      <c r="T249" s="146">
        <f t="shared" si="103"/>
        <v>0</v>
      </c>
      <c r="AR249" s="12" t="s">
        <v>200</v>
      </c>
      <c r="AT249" s="12" t="s">
        <v>135</v>
      </c>
      <c r="AU249" s="12" t="s">
        <v>141</v>
      </c>
      <c r="AY249" s="12" t="s">
        <v>133</v>
      </c>
      <c r="BE249" s="147">
        <f t="shared" si="104"/>
        <v>0</v>
      </c>
      <c r="BF249" s="147">
        <f t="shared" si="105"/>
        <v>0</v>
      </c>
      <c r="BG249" s="147">
        <f t="shared" si="106"/>
        <v>0</v>
      </c>
      <c r="BH249" s="147">
        <f t="shared" si="107"/>
        <v>0</v>
      </c>
      <c r="BI249" s="147">
        <f t="shared" si="108"/>
        <v>0</v>
      </c>
      <c r="BJ249" s="12" t="s">
        <v>141</v>
      </c>
      <c r="BK249" s="147">
        <f t="shared" si="109"/>
        <v>0</v>
      </c>
      <c r="BL249" s="12" t="s">
        <v>200</v>
      </c>
      <c r="BM249" s="12" t="s">
        <v>653</v>
      </c>
    </row>
    <row r="250" spans="2:65" s="1" customFormat="1" ht="22.5" customHeight="1">
      <c r="B250" s="135"/>
      <c r="C250" s="148" t="s">
        <v>654</v>
      </c>
      <c r="D250" s="148" t="s">
        <v>201</v>
      </c>
      <c r="E250" s="149" t="s">
        <v>655</v>
      </c>
      <c r="F250" s="150" t="s">
        <v>1443</v>
      </c>
      <c r="G250" s="151" t="s">
        <v>210</v>
      </c>
      <c r="H250" s="152">
        <v>5</v>
      </c>
      <c r="I250" s="153"/>
      <c r="J250" s="154">
        <f t="shared" si="100"/>
        <v>0</v>
      </c>
      <c r="K250" s="150" t="s">
        <v>139</v>
      </c>
      <c r="L250" s="155"/>
      <c r="M250" s="156" t="s">
        <v>1</v>
      </c>
      <c r="N250" s="157" t="s">
        <v>37</v>
      </c>
      <c r="O250" s="45"/>
      <c r="P250" s="145">
        <f t="shared" si="101"/>
        <v>0</v>
      </c>
      <c r="Q250" s="145">
        <v>1.4999999999999999E-2</v>
      </c>
      <c r="R250" s="145">
        <f t="shared" si="102"/>
        <v>7.4999999999999997E-2</v>
      </c>
      <c r="S250" s="145">
        <v>0</v>
      </c>
      <c r="T250" s="146">
        <f t="shared" si="103"/>
        <v>0</v>
      </c>
      <c r="AR250" s="12" t="s">
        <v>261</v>
      </c>
      <c r="AT250" s="12" t="s">
        <v>201</v>
      </c>
      <c r="AU250" s="12" t="s">
        <v>141</v>
      </c>
      <c r="AY250" s="12" t="s">
        <v>133</v>
      </c>
      <c r="BE250" s="147">
        <f t="shared" si="104"/>
        <v>0</v>
      </c>
      <c r="BF250" s="147">
        <f t="shared" si="105"/>
        <v>0</v>
      </c>
      <c r="BG250" s="147">
        <f t="shared" si="106"/>
        <v>0</v>
      </c>
      <c r="BH250" s="147">
        <f t="shared" si="107"/>
        <v>0</v>
      </c>
      <c r="BI250" s="147">
        <f t="shared" si="108"/>
        <v>0</v>
      </c>
      <c r="BJ250" s="12" t="s">
        <v>141</v>
      </c>
      <c r="BK250" s="147">
        <f t="shared" si="109"/>
        <v>0</v>
      </c>
      <c r="BL250" s="12" t="s">
        <v>200</v>
      </c>
      <c r="BM250" s="12" t="s">
        <v>656</v>
      </c>
    </row>
    <row r="251" spans="2:65" s="1" customFormat="1" ht="22.5" customHeight="1">
      <c r="B251" s="135"/>
      <c r="C251" s="148" t="s">
        <v>657</v>
      </c>
      <c r="D251" s="148" t="s">
        <v>201</v>
      </c>
      <c r="E251" s="149" t="s">
        <v>658</v>
      </c>
      <c r="F251" s="150" t="s">
        <v>1444</v>
      </c>
      <c r="G251" s="151" t="s">
        <v>210</v>
      </c>
      <c r="H251" s="152">
        <v>1</v>
      </c>
      <c r="I251" s="153"/>
      <c r="J251" s="154">
        <f t="shared" si="100"/>
        <v>0</v>
      </c>
      <c r="K251" s="150" t="s">
        <v>139</v>
      </c>
      <c r="L251" s="155"/>
      <c r="M251" s="156" t="s">
        <v>1</v>
      </c>
      <c r="N251" s="157" t="s">
        <v>37</v>
      </c>
      <c r="O251" s="45"/>
      <c r="P251" s="145">
        <f t="shared" si="101"/>
        <v>0</v>
      </c>
      <c r="Q251" s="145">
        <v>2.1000000000000001E-2</v>
      </c>
      <c r="R251" s="145">
        <f t="shared" si="102"/>
        <v>2.1000000000000001E-2</v>
      </c>
      <c r="S251" s="145">
        <v>0</v>
      </c>
      <c r="T251" s="146">
        <f t="shared" si="103"/>
        <v>0</v>
      </c>
      <c r="AR251" s="12" t="s">
        <v>261</v>
      </c>
      <c r="AT251" s="12" t="s">
        <v>201</v>
      </c>
      <c r="AU251" s="12" t="s">
        <v>141</v>
      </c>
      <c r="AY251" s="12" t="s">
        <v>133</v>
      </c>
      <c r="BE251" s="147">
        <f t="shared" si="104"/>
        <v>0</v>
      </c>
      <c r="BF251" s="147">
        <f t="shared" si="105"/>
        <v>0</v>
      </c>
      <c r="BG251" s="147">
        <f t="shared" si="106"/>
        <v>0</v>
      </c>
      <c r="BH251" s="147">
        <f t="shared" si="107"/>
        <v>0</v>
      </c>
      <c r="BI251" s="147">
        <f t="shared" si="108"/>
        <v>0</v>
      </c>
      <c r="BJ251" s="12" t="s">
        <v>141</v>
      </c>
      <c r="BK251" s="147">
        <f t="shared" si="109"/>
        <v>0</v>
      </c>
      <c r="BL251" s="12" t="s">
        <v>200</v>
      </c>
      <c r="BM251" s="12" t="s">
        <v>659</v>
      </c>
    </row>
    <row r="252" spans="2:65" s="1" customFormat="1" ht="16.5" customHeight="1">
      <c r="B252" s="135"/>
      <c r="C252" s="136" t="s">
        <v>660</v>
      </c>
      <c r="D252" s="136" t="s">
        <v>135</v>
      </c>
      <c r="E252" s="137" t="s">
        <v>661</v>
      </c>
      <c r="F252" s="138" t="s">
        <v>662</v>
      </c>
      <c r="G252" s="139" t="s">
        <v>464</v>
      </c>
      <c r="H252" s="158">
        <v>0.55000000000000004</v>
      </c>
      <c r="I252" s="141"/>
      <c r="J252" s="142">
        <f t="shared" si="100"/>
        <v>0</v>
      </c>
      <c r="K252" s="138" t="s">
        <v>139</v>
      </c>
      <c r="L252" s="26"/>
      <c r="M252" s="143" t="s">
        <v>1</v>
      </c>
      <c r="N252" s="144" t="s">
        <v>37</v>
      </c>
      <c r="O252" s="45"/>
      <c r="P252" s="145">
        <f t="shared" si="101"/>
        <v>0</v>
      </c>
      <c r="Q252" s="145">
        <v>0</v>
      </c>
      <c r="R252" s="145">
        <f t="shared" si="102"/>
        <v>0</v>
      </c>
      <c r="S252" s="145">
        <v>0</v>
      </c>
      <c r="T252" s="146">
        <f t="shared" si="103"/>
        <v>0</v>
      </c>
      <c r="AR252" s="12" t="s">
        <v>200</v>
      </c>
      <c r="AT252" s="12" t="s">
        <v>135</v>
      </c>
      <c r="AU252" s="12" t="s">
        <v>141</v>
      </c>
      <c r="AY252" s="12" t="s">
        <v>133</v>
      </c>
      <c r="BE252" s="147">
        <f t="shared" si="104"/>
        <v>0</v>
      </c>
      <c r="BF252" s="147">
        <f t="shared" si="105"/>
        <v>0</v>
      </c>
      <c r="BG252" s="147">
        <f t="shared" si="106"/>
        <v>0</v>
      </c>
      <c r="BH252" s="147">
        <f t="shared" si="107"/>
        <v>0</v>
      </c>
      <c r="BI252" s="147">
        <f t="shared" si="108"/>
        <v>0</v>
      </c>
      <c r="BJ252" s="12" t="s">
        <v>141</v>
      </c>
      <c r="BK252" s="147">
        <f t="shared" si="109"/>
        <v>0</v>
      </c>
      <c r="BL252" s="12" t="s">
        <v>200</v>
      </c>
      <c r="BM252" s="12" t="s">
        <v>663</v>
      </c>
    </row>
    <row r="253" spans="2:65" s="10" customFormat="1" ht="22.9" customHeight="1">
      <c r="B253" s="122"/>
      <c r="D253" s="123" t="s">
        <v>64</v>
      </c>
      <c r="E253" s="133" t="s">
        <v>664</v>
      </c>
      <c r="F253" s="133" t="s">
        <v>665</v>
      </c>
      <c r="I253" s="125"/>
      <c r="J253" s="134">
        <f>BK253</f>
        <v>0</v>
      </c>
      <c r="L253" s="122"/>
      <c r="M253" s="127"/>
      <c r="N253" s="128"/>
      <c r="O253" s="128"/>
      <c r="P253" s="129">
        <f>SUM(P254:P258)</f>
        <v>0</v>
      </c>
      <c r="Q253" s="128"/>
      <c r="R253" s="129">
        <f>SUM(R254:R258)</f>
        <v>2.0375075000000002</v>
      </c>
      <c r="S253" s="128"/>
      <c r="T253" s="130">
        <f>SUM(T254:T258)</f>
        <v>0</v>
      </c>
      <c r="AR253" s="123" t="s">
        <v>141</v>
      </c>
      <c r="AT253" s="131" t="s">
        <v>64</v>
      </c>
      <c r="AU253" s="131" t="s">
        <v>72</v>
      </c>
      <c r="AY253" s="123" t="s">
        <v>133</v>
      </c>
      <c r="BK253" s="132">
        <f>SUM(BK254:BK258)</f>
        <v>0</v>
      </c>
    </row>
    <row r="254" spans="2:65" s="1" customFormat="1" ht="16.5" customHeight="1">
      <c r="B254" s="135"/>
      <c r="C254" s="136" t="s">
        <v>666</v>
      </c>
      <c r="D254" s="136" t="s">
        <v>135</v>
      </c>
      <c r="E254" s="137" t="s">
        <v>667</v>
      </c>
      <c r="F254" s="138" t="s">
        <v>668</v>
      </c>
      <c r="G254" s="139" t="s">
        <v>138</v>
      </c>
      <c r="H254" s="140">
        <v>60.55</v>
      </c>
      <c r="I254" s="141"/>
      <c r="J254" s="142">
        <f>ROUND(I254*H254,2)</f>
        <v>0</v>
      </c>
      <c r="K254" s="138" t="s">
        <v>139</v>
      </c>
      <c r="L254" s="26"/>
      <c r="M254" s="143" t="s">
        <v>1</v>
      </c>
      <c r="N254" s="144" t="s">
        <v>37</v>
      </c>
      <c r="O254" s="45"/>
      <c r="P254" s="145">
        <f>O254*H254</f>
        <v>0</v>
      </c>
      <c r="Q254" s="145">
        <v>3.8500000000000001E-3</v>
      </c>
      <c r="R254" s="145">
        <f>Q254*H254</f>
        <v>0.23311750000000001</v>
      </c>
      <c r="S254" s="145">
        <v>0</v>
      </c>
      <c r="T254" s="146">
        <f>S254*H254</f>
        <v>0</v>
      </c>
      <c r="AR254" s="12" t="s">
        <v>200</v>
      </c>
      <c r="AT254" s="12" t="s">
        <v>135</v>
      </c>
      <c r="AU254" s="12" t="s">
        <v>141</v>
      </c>
      <c r="AY254" s="12" t="s">
        <v>133</v>
      </c>
      <c r="BE254" s="147">
        <f>IF(N254="základná",J254,0)</f>
        <v>0</v>
      </c>
      <c r="BF254" s="147">
        <f>IF(N254="znížená",J254,0)</f>
        <v>0</v>
      </c>
      <c r="BG254" s="147">
        <f>IF(N254="zákl. prenesená",J254,0)</f>
        <v>0</v>
      </c>
      <c r="BH254" s="147">
        <f>IF(N254="zníž. prenesená",J254,0)</f>
        <v>0</v>
      </c>
      <c r="BI254" s="147">
        <f>IF(N254="nulová",J254,0)</f>
        <v>0</v>
      </c>
      <c r="BJ254" s="12" t="s">
        <v>141</v>
      </c>
      <c r="BK254" s="147">
        <f>ROUND(I254*H254,2)</f>
        <v>0</v>
      </c>
      <c r="BL254" s="12" t="s">
        <v>200</v>
      </c>
      <c r="BM254" s="12" t="s">
        <v>669</v>
      </c>
    </row>
    <row r="255" spans="2:65" s="1" customFormat="1" ht="16.5" customHeight="1">
      <c r="B255" s="135"/>
      <c r="C255" s="148" t="s">
        <v>670</v>
      </c>
      <c r="D255" s="148" t="s">
        <v>201</v>
      </c>
      <c r="E255" s="149" t="s">
        <v>671</v>
      </c>
      <c r="F255" s="150" t="s">
        <v>672</v>
      </c>
      <c r="G255" s="151" t="s">
        <v>138</v>
      </c>
      <c r="H255" s="152">
        <v>66.605000000000004</v>
      </c>
      <c r="I255" s="153"/>
      <c r="J255" s="154">
        <f>ROUND(I255*H255,2)</f>
        <v>0</v>
      </c>
      <c r="K255" s="150" t="s">
        <v>139</v>
      </c>
      <c r="L255" s="155"/>
      <c r="M255" s="156" t="s">
        <v>1</v>
      </c>
      <c r="N255" s="157" t="s">
        <v>37</v>
      </c>
      <c r="O255" s="45"/>
      <c r="P255" s="145">
        <f>O255*H255</f>
        <v>0</v>
      </c>
      <c r="Q255" s="145">
        <v>2.4E-2</v>
      </c>
      <c r="R255" s="145">
        <f>Q255*H255</f>
        <v>1.5985200000000002</v>
      </c>
      <c r="S255" s="145">
        <v>0</v>
      </c>
      <c r="T255" s="146">
        <f>S255*H255</f>
        <v>0</v>
      </c>
      <c r="AR255" s="12" t="s">
        <v>261</v>
      </c>
      <c r="AT255" s="12" t="s">
        <v>201</v>
      </c>
      <c r="AU255" s="12" t="s">
        <v>141</v>
      </c>
      <c r="AY255" s="12" t="s">
        <v>133</v>
      </c>
      <c r="BE255" s="147">
        <f>IF(N255="základná",J255,0)</f>
        <v>0</v>
      </c>
      <c r="BF255" s="147">
        <f>IF(N255="znížená",J255,0)</f>
        <v>0</v>
      </c>
      <c r="BG255" s="147">
        <f>IF(N255="zákl. prenesená",J255,0)</f>
        <v>0</v>
      </c>
      <c r="BH255" s="147">
        <f>IF(N255="zníž. prenesená",J255,0)</f>
        <v>0</v>
      </c>
      <c r="BI255" s="147">
        <f>IF(N255="nulová",J255,0)</f>
        <v>0</v>
      </c>
      <c r="BJ255" s="12" t="s">
        <v>141</v>
      </c>
      <c r="BK255" s="147">
        <f>ROUND(I255*H255,2)</f>
        <v>0</v>
      </c>
      <c r="BL255" s="12" t="s">
        <v>200</v>
      </c>
      <c r="BM255" s="12" t="s">
        <v>673</v>
      </c>
    </row>
    <row r="256" spans="2:65" s="1" customFormat="1" ht="16.5" customHeight="1">
      <c r="B256" s="135"/>
      <c r="C256" s="148" t="s">
        <v>674</v>
      </c>
      <c r="D256" s="148" t="s">
        <v>201</v>
      </c>
      <c r="E256" s="149" t="s">
        <v>675</v>
      </c>
      <c r="F256" s="150" t="s">
        <v>1445</v>
      </c>
      <c r="G256" s="151" t="s">
        <v>676</v>
      </c>
      <c r="H256" s="152">
        <v>24.22</v>
      </c>
      <c r="I256" s="153"/>
      <c r="J256" s="154">
        <f>ROUND(I256*H256,2)</f>
        <v>0</v>
      </c>
      <c r="K256" s="150" t="s">
        <v>139</v>
      </c>
      <c r="L256" s="155"/>
      <c r="M256" s="156" t="s">
        <v>1</v>
      </c>
      <c r="N256" s="157" t="s">
        <v>37</v>
      </c>
      <c r="O256" s="45"/>
      <c r="P256" s="145">
        <f>O256*H256</f>
        <v>0</v>
      </c>
      <c r="Q256" s="145">
        <v>1E-3</v>
      </c>
      <c r="R256" s="145">
        <f>Q256*H256</f>
        <v>2.4219999999999998E-2</v>
      </c>
      <c r="S256" s="145">
        <v>0</v>
      </c>
      <c r="T256" s="146">
        <f>S256*H256</f>
        <v>0</v>
      </c>
      <c r="AR256" s="12" t="s">
        <v>261</v>
      </c>
      <c r="AT256" s="12" t="s">
        <v>201</v>
      </c>
      <c r="AU256" s="12" t="s">
        <v>141</v>
      </c>
      <c r="AY256" s="12" t="s">
        <v>133</v>
      </c>
      <c r="BE256" s="147">
        <f>IF(N256="základná",J256,0)</f>
        <v>0</v>
      </c>
      <c r="BF256" s="147">
        <f>IF(N256="znížená",J256,0)</f>
        <v>0</v>
      </c>
      <c r="BG256" s="147">
        <f>IF(N256="zákl. prenesená",J256,0)</f>
        <v>0</v>
      </c>
      <c r="BH256" s="147">
        <f>IF(N256="zníž. prenesená",J256,0)</f>
        <v>0</v>
      </c>
      <c r="BI256" s="147">
        <f>IF(N256="nulová",J256,0)</f>
        <v>0</v>
      </c>
      <c r="BJ256" s="12" t="s">
        <v>141</v>
      </c>
      <c r="BK256" s="147">
        <f>ROUND(I256*H256,2)</f>
        <v>0</v>
      </c>
      <c r="BL256" s="12" t="s">
        <v>200</v>
      </c>
      <c r="BM256" s="12" t="s">
        <v>677</v>
      </c>
    </row>
    <row r="257" spans="2:65" s="1" customFormat="1" ht="16.5" customHeight="1">
      <c r="B257" s="135"/>
      <c r="C257" s="148" t="s">
        <v>678</v>
      </c>
      <c r="D257" s="148" t="s">
        <v>201</v>
      </c>
      <c r="E257" s="149" t="s">
        <v>679</v>
      </c>
      <c r="F257" s="150" t="s">
        <v>680</v>
      </c>
      <c r="G257" s="151" t="s">
        <v>676</v>
      </c>
      <c r="H257" s="152">
        <v>181.65</v>
      </c>
      <c r="I257" s="153"/>
      <c r="J257" s="154">
        <f>ROUND(I257*H257,2)</f>
        <v>0</v>
      </c>
      <c r="K257" s="150" t="s">
        <v>139</v>
      </c>
      <c r="L257" s="155"/>
      <c r="M257" s="156" t="s">
        <v>1</v>
      </c>
      <c r="N257" s="157" t="s">
        <v>37</v>
      </c>
      <c r="O257" s="45"/>
      <c r="P257" s="145">
        <f>O257*H257</f>
        <v>0</v>
      </c>
      <c r="Q257" s="145">
        <v>1E-3</v>
      </c>
      <c r="R257" s="145">
        <f>Q257*H257</f>
        <v>0.18165000000000001</v>
      </c>
      <c r="S257" s="145">
        <v>0</v>
      </c>
      <c r="T257" s="146">
        <f>S257*H257</f>
        <v>0</v>
      </c>
      <c r="AR257" s="12" t="s">
        <v>261</v>
      </c>
      <c r="AT257" s="12" t="s">
        <v>201</v>
      </c>
      <c r="AU257" s="12" t="s">
        <v>141</v>
      </c>
      <c r="AY257" s="12" t="s">
        <v>133</v>
      </c>
      <c r="BE257" s="147">
        <f>IF(N257="základná",J257,0)</f>
        <v>0</v>
      </c>
      <c r="BF257" s="147">
        <f>IF(N257="znížená",J257,0)</f>
        <v>0</v>
      </c>
      <c r="BG257" s="147">
        <f>IF(N257="zákl. prenesená",J257,0)</f>
        <v>0</v>
      </c>
      <c r="BH257" s="147">
        <f>IF(N257="zníž. prenesená",J257,0)</f>
        <v>0</v>
      </c>
      <c r="BI257" s="147">
        <f>IF(N257="nulová",J257,0)</f>
        <v>0</v>
      </c>
      <c r="BJ257" s="12" t="s">
        <v>141</v>
      </c>
      <c r="BK257" s="147">
        <f>ROUND(I257*H257,2)</f>
        <v>0</v>
      </c>
      <c r="BL257" s="12" t="s">
        <v>200</v>
      </c>
      <c r="BM257" s="12" t="s">
        <v>681</v>
      </c>
    </row>
    <row r="258" spans="2:65" s="1" customFormat="1" ht="16.5" customHeight="1">
      <c r="B258" s="135"/>
      <c r="C258" s="136" t="s">
        <v>682</v>
      </c>
      <c r="D258" s="136" t="s">
        <v>135</v>
      </c>
      <c r="E258" s="137" t="s">
        <v>683</v>
      </c>
      <c r="F258" s="138" t="s">
        <v>684</v>
      </c>
      <c r="G258" s="139" t="s">
        <v>464</v>
      </c>
      <c r="H258" s="158">
        <v>3.55</v>
      </c>
      <c r="I258" s="141"/>
      <c r="J258" s="142">
        <f>ROUND(I258*H258,2)</f>
        <v>0</v>
      </c>
      <c r="K258" s="138" t="s">
        <v>139</v>
      </c>
      <c r="L258" s="26"/>
      <c r="M258" s="143" t="s">
        <v>1</v>
      </c>
      <c r="N258" s="144" t="s">
        <v>37</v>
      </c>
      <c r="O258" s="45"/>
      <c r="P258" s="145">
        <f>O258*H258</f>
        <v>0</v>
      </c>
      <c r="Q258" s="145">
        <v>0</v>
      </c>
      <c r="R258" s="145">
        <f>Q258*H258</f>
        <v>0</v>
      </c>
      <c r="S258" s="145">
        <v>0</v>
      </c>
      <c r="T258" s="146">
        <f>S258*H258</f>
        <v>0</v>
      </c>
      <c r="AR258" s="12" t="s">
        <v>200</v>
      </c>
      <c r="AT258" s="12" t="s">
        <v>135</v>
      </c>
      <c r="AU258" s="12" t="s">
        <v>141</v>
      </c>
      <c r="AY258" s="12" t="s">
        <v>133</v>
      </c>
      <c r="BE258" s="147">
        <f>IF(N258="základná",J258,0)</f>
        <v>0</v>
      </c>
      <c r="BF258" s="147">
        <f>IF(N258="znížená",J258,0)</f>
        <v>0</v>
      </c>
      <c r="BG258" s="147">
        <f>IF(N258="zákl. prenesená",J258,0)</f>
        <v>0</v>
      </c>
      <c r="BH258" s="147">
        <f>IF(N258="zníž. prenesená",J258,0)</f>
        <v>0</v>
      </c>
      <c r="BI258" s="147">
        <f>IF(N258="nulová",J258,0)</f>
        <v>0</v>
      </c>
      <c r="BJ258" s="12" t="s">
        <v>141</v>
      </c>
      <c r="BK258" s="147">
        <f>ROUND(I258*H258,2)</f>
        <v>0</v>
      </c>
      <c r="BL258" s="12" t="s">
        <v>200</v>
      </c>
      <c r="BM258" s="12" t="s">
        <v>685</v>
      </c>
    </row>
    <row r="259" spans="2:65" s="10" customFormat="1" ht="22.9" customHeight="1">
      <c r="B259" s="122"/>
      <c r="D259" s="123" t="s">
        <v>64</v>
      </c>
      <c r="E259" s="133" t="s">
        <v>686</v>
      </c>
      <c r="F259" s="133" t="s">
        <v>687</v>
      </c>
      <c r="I259" s="125"/>
      <c r="J259" s="134">
        <f>BK259</f>
        <v>0</v>
      </c>
      <c r="L259" s="122"/>
      <c r="M259" s="127"/>
      <c r="N259" s="128"/>
      <c r="O259" s="128"/>
      <c r="P259" s="129">
        <f>SUM(P260:P264)</f>
        <v>0</v>
      </c>
      <c r="Q259" s="128"/>
      <c r="R259" s="129">
        <f>SUM(R260:R264)</f>
        <v>0.23052125999999998</v>
      </c>
      <c r="S259" s="128"/>
      <c r="T259" s="130">
        <f>SUM(T260:T264)</f>
        <v>0</v>
      </c>
      <c r="AR259" s="123" t="s">
        <v>141</v>
      </c>
      <c r="AT259" s="131" t="s">
        <v>64</v>
      </c>
      <c r="AU259" s="131" t="s">
        <v>72</v>
      </c>
      <c r="AY259" s="123" t="s">
        <v>133</v>
      </c>
      <c r="BK259" s="132">
        <f>SUM(BK260:BK264)</f>
        <v>0</v>
      </c>
    </row>
    <row r="260" spans="2:65" s="1" customFormat="1" ht="16.5" customHeight="1">
      <c r="B260" s="135"/>
      <c r="C260" s="136" t="s">
        <v>688</v>
      </c>
      <c r="D260" s="136" t="s">
        <v>135</v>
      </c>
      <c r="E260" s="137" t="s">
        <v>689</v>
      </c>
      <c r="F260" s="138" t="s">
        <v>690</v>
      </c>
      <c r="G260" s="139" t="s">
        <v>138</v>
      </c>
      <c r="H260" s="140">
        <v>27.56</v>
      </c>
      <c r="I260" s="141"/>
      <c r="J260" s="142">
        <f>ROUND(I260*H260,2)</f>
        <v>0</v>
      </c>
      <c r="K260" s="138" t="s">
        <v>139</v>
      </c>
      <c r="L260" s="26"/>
      <c r="M260" s="143" t="s">
        <v>1</v>
      </c>
      <c r="N260" s="144" t="s">
        <v>37</v>
      </c>
      <c r="O260" s="45"/>
      <c r="P260" s="145">
        <f>O260*H260</f>
        <v>0</v>
      </c>
      <c r="Q260" s="145">
        <v>2.0000000000000002E-5</v>
      </c>
      <c r="R260" s="145">
        <f>Q260*H260</f>
        <v>5.5120000000000006E-4</v>
      </c>
      <c r="S260" s="145">
        <v>0</v>
      </c>
      <c r="T260" s="146">
        <f>S260*H260</f>
        <v>0</v>
      </c>
      <c r="AR260" s="12" t="s">
        <v>200</v>
      </c>
      <c r="AT260" s="12" t="s">
        <v>135</v>
      </c>
      <c r="AU260" s="12" t="s">
        <v>141</v>
      </c>
      <c r="AY260" s="12" t="s">
        <v>133</v>
      </c>
      <c r="BE260" s="147">
        <f>IF(N260="základná",J260,0)</f>
        <v>0</v>
      </c>
      <c r="BF260" s="147">
        <f>IF(N260="znížená",J260,0)</f>
        <v>0</v>
      </c>
      <c r="BG260" s="147">
        <f>IF(N260="zákl. prenesená",J260,0)</f>
        <v>0</v>
      </c>
      <c r="BH260" s="147">
        <f>IF(N260="zníž. prenesená",J260,0)</f>
        <v>0</v>
      </c>
      <c r="BI260" s="147">
        <f>IF(N260="nulová",J260,0)</f>
        <v>0</v>
      </c>
      <c r="BJ260" s="12" t="s">
        <v>141</v>
      </c>
      <c r="BK260" s="147">
        <f>ROUND(I260*H260,2)</f>
        <v>0</v>
      </c>
      <c r="BL260" s="12" t="s">
        <v>200</v>
      </c>
      <c r="BM260" s="12" t="s">
        <v>691</v>
      </c>
    </row>
    <row r="261" spans="2:65" s="1" customFormat="1" ht="16.5" customHeight="1">
      <c r="B261" s="135"/>
      <c r="C261" s="148" t="s">
        <v>692</v>
      </c>
      <c r="D261" s="148" t="s">
        <v>201</v>
      </c>
      <c r="E261" s="149" t="s">
        <v>693</v>
      </c>
      <c r="F261" s="150" t="s">
        <v>1446</v>
      </c>
      <c r="G261" s="151" t="s">
        <v>138</v>
      </c>
      <c r="H261" s="152">
        <v>28.111000000000001</v>
      </c>
      <c r="I261" s="153"/>
      <c r="J261" s="154">
        <f>ROUND(I261*H261,2)</f>
        <v>0</v>
      </c>
      <c r="K261" s="150" t="s">
        <v>139</v>
      </c>
      <c r="L261" s="155"/>
      <c r="M261" s="156" t="s">
        <v>1</v>
      </c>
      <c r="N261" s="157" t="s">
        <v>37</v>
      </c>
      <c r="O261" s="45"/>
      <c r="P261" s="145">
        <f>O261*H261</f>
        <v>0</v>
      </c>
      <c r="Q261" s="145">
        <v>8.0999999999999996E-3</v>
      </c>
      <c r="R261" s="145">
        <f>Q261*H261</f>
        <v>0.22769909999999999</v>
      </c>
      <c r="S261" s="145">
        <v>0</v>
      </c>
      <c r="T261" s="146">
        <f>S261*H261</f>
        <v>0</v>
      </c>
      <c r="AR261" s="12" t="s">
        <v>261</v>
      </c>
      <c r="AT261" s="12" t="s">
        <v>201</v>
      </c>
      <c r="AU261" s="12" t="s">
        <v>141</v>
      </c>
      <c r="AY261" s="12" t="s">
        <v>133</v>
      </c>
      <c r="BE261" s="147">
        <f>IF(N261="základná",J261,0)</f>
        <v>0</v>
      </c>
      <c r="BF261" s="147">
        <f>IF(N261="znížená",J261,0)</f>
        <v>0</v>
      </c>
      <c r="BG261" s="147">
        <f>IF(N261="zákl. prenesená",J261,0)</f>
        <v>0</v>
      </c>
      <c r="BH261" s="147">
        <f>IF(N261="zníž. prenesená",J261,0)</f>
        <v>0</v>
      </c>
      <c r="BI261" s="147">
        <f>IF(N261="nulová",J261,0)</f>
        <v>0</v>
      </c>
      <c r="BJ261" s="12" t="s">
        <v>141</v>
      </c>
      <c r="BK261" s="147">
        <f>ROUND(I261*H261,2)</f>
        <v>0</v>
      </c>
      <c r="BL261" s="12" t="s">
        <v>200</v>
      </c>
      <c r="BM261" s="12" t="s">
        <v>694</v>
      </c>
    </row>
    <row r="262" spans="2:65" s="1" customFormat="1" ht="16.5" customHeight="1">
      <c r="B262" s="135"/>
      <c r="C262" s="136" t="s">
        <v>695</v>
      </c>
      <c r="D262" s="136" t="s">
        <v>135</v>
      </c>
      <c r="E262" s="137" t="s">
        <v>696</v>
      </c>
      <c r="F262" s="138" t="s">
        <v>697</v>
      </c>
      <c r="G262" s="139" t="s">
        <v>138</v>
      </c>
      <c r="H262" s="140">
        <v>27.56</v>
      </c>
      <c r="I262" s="141"/>
      <c r="J262" s="142">
        <f>ROUND(I262*H262,2)</f>
        <v>0</v>
      </c>
      <c r="K262" s="138" t="s">
        <v>139</v>
      </c>
      <c r="L262" s="26"/>
      <c r="M262" s="143" t="s">
        <v>1</v>
      </c>
      <c r="N262" s="144" t="s">
        <v>37</v>
      </c>
      <c r="O262" s="45"/>
      <c r="P262" s="145">
        <f>O262*H262</f>
        <v>0</v>
      </c>
      <c r="Q262" s="145">
        <v>0</v>
      </c>
      <c r="R262" s="145">
        <f>Q262*H262</f>
        <v>0</v>
      </c>
      <c r="S262" s="145">
        <v>0</v>
      </c>
      <c r="T262" s="146">
        <f>S262*H262</f>
        <v>0</v>
      </c>
      <c r="AR262" s="12" t="s">
        <v>200</v>
      </c>
      <c r="AT262" s="12" t="s">
        <v>135</v>
      </c>
      <c r="AU262" s="12" t="s">
        <v>141</v>
      </c>
      <c r="AY262" s="12" t="s">
        <v>133</v>
      </c>
      <c r="BE262" s="147">
        <f>IF(N262="základná",J262,0)</f>
        <v>0</v>
      </c>
      <c r="BF262" s="147">
        <f>IF(N262="znížená",J262,0)</f>
        <v>0</v>
      </c>
      <c r="BG262" s="147">
        <f>IF(N262="zákl. prenesená",J262,0)</f>
        <v>0</v>
      </c>
      <c r="BH262" s="147">
        <f>IF(N262="zníž. prenesená",J262,0)</f>
        <v>0</v>
      </c>
      <c r="BI262" s="147">
        <f>IF(N262="nulová",J262,0)</f>
        <v>0</v>
      </c>
      <c r="BJ262" s="12" t="s">
        <v>141</v>
      </c>
      <c r="BK262" s="147">
        <f>ROUND(I262*H262,2)</f>
        <v>0</v>
      </c>
      <c r="BL262" s="12" t="s">
        <v>200</v>
      </c>
      <c r="BM262" s="12" t="s">
        <v>698</v>
      </c>
    </row>
    <row r="263" spans="2:65" s="1" customFormat="1" ht="16.5" customHeight="1">
      <c r="B263" s="135"/>
      <c r="C263" s="148" t="s">
        <v>699</v>
      </c>
      <c r="D263" s="148" t="s">
        <v>201</v>
      </c>
      <c r="E263" s="149" t="s">
        <v>700</v>
      </c>
      <c r="F263" s="150" t="s">
        <v>1447</v>
      </c>
      <c r="G263" s="151" t="s">
        <v>138</v>
      </c>
      <c r="H263" s="152">
        <v>28.387</v>
      </c>
      <c r="I263" s="153"/>
      <c r="J263" s="154">
        <f>ROUND(I263*H263,2)</f>
        <v>0</v>
      </c>
      <c r="K263" s="150" t="s">
        <v>139</v>
      </c>
      <c r="L263" s="155"/>
      <c r="M263" s="156" t="s">
        <v>1</v>
      </c>
      <c r="N263" s="157" t="s">
        <v>37</v>
      </c>
      <c r="O263" s="45"/>
      <c r="P263" s="145">
        <f>O263*H263</f>
        <v>0</v>
      </c>
      <c r="Q263" s="145">
        <v>8.0000000000000007E-5</v>
      </c>
      <c r="R263" s="145">
        <f>Q263*H263</f>
        <v>2.2709600000000003E-3</v>
      </c>
      <c r="S263" s="145">
        <v>0</v>
      </c>
      <c r="T263" s="146">
        <f>S263*H263</f>
        <v>0</v>
      </c>
      <c r="AR263" s="12" t="s">
        <v>261</v>
      </c>
      <c r="AT263" s="12" t="s">
        <v>201</v>
      </c>
      <c r="AU263" s="12" t="s">
        <v>141</v>
      </c>
      <c r="AY263" s="12" t="s">
        <v>133</v>
      </c>
      <c r="BE263" s="147">
        <f>IF(N263="základná",J263,0)</f>
        <v>0</v>
      </c>
      <c r="BF263" s="147">
        <f>IF(N263="znížená",J263,0)</f>
        <v>0</v>
      </c>
      <c r="BG263" s="147">
        <f>IF(N263="zákl. prenesená",J263,0)</f>
        <v>0</v>
      </c>
      <c r="BH263" s="147">
        <f>IF(N263="zníž. prenesená",J263,0)</f>
        <v>0</v>
      </c>
      <c r="BI263" s="147">
        <f>IF(N263="nulová",J263,0)</f>
        <v>0</v>
      </c>
      <c r="BJ263" s="12" t="s">
        <v>141</v>
      </c>
      <c r="BK263" s="147">
        <f>ROUND(I263*H263,2)</f>
        <v>0</v>
      </c>
      <c r="BL263" s="12" t="s">
        <v>200</v>
      </c>
      <c r="BM263" s="12" t="s">
        <v>701</v>
      </c>
    </row>
    <row r="264" spans="2:65" s="1" customFormat="1" ht="16.5" customHeight="1">
      <c r="B264" s="135"/>
      <c r="C264" s="136" t="s">
        <v>702</v>
      </c>
      <c r="D264" s="136" t="s">
        <v>135</v>
      </c>
      <c r="E264" s="137" t="s">
        <v>703</v>
      </c>
      <c r="F264" s="138" t="s">
        <v>704</v>
      </c>
      <c r="G264" s="139" t="s">
        <v>464</v>
      </c>
      <c r="H264" s="158">
        <v>1.05</v>
      </c>
      <c r="I264" s="141"/>
      <c r="J264" s="142">
        <f>ROUND(I264*H264,2)</f>
        <v>0</v>
      </c>
      <c r="K264" s="138" t="s">
        <v>139</v>
      </c>
      <c r="L264" s="26"/>
      <c r="M264" s="143" t="s">
        <v>1</v>
      </c>
      <c r="N264" s="144" t="s">
        <v>37</v>
      </c>
      <c r="O264" s="45"/>
      <c r="P264" s="145">
        <f>O264*H264</f>
        <v>0</v>
      </c>
      <c r="Q264" s="145">
        <v>0</v>
      </c>
      <c r="R264" s="145">
        <f>Q264*H264</f>
        <v>0</v>
      </c>
      <c r="S264" s="145">
        <v>0</v>
      </c>
      <c r="T264" s="146">
        <f>S264*H264</f>
        <v>0</v>
      </c>
      <c r="AR264" s="12" t="s">
        <v>200</v>
      </c>
      <c r="AT264" s="12" t="s">
        <v>135</v>
      </c>
      <c r="AU264" s="12" t="s">
        <v>141</v>
      </c>
      <c r="AY264" s="12" t="s">
        <v>133</v>
      </c>
      <c r="BE264" s="147">
        <f>IF(N264="základná",J264,0)</f>
        <v>0</v>
      </c>
      <c r="BF264" s="147">
        <f>IF(N264="znížená",J264,0)</f>
        <v>0</v>
      </c>
      <c r="BG264" s="147">
        <f>IF(N264="zákl. prenesená",J264,0)</f>
        <v>0</v>
      </c>
      <c r="BH264" s="147">
        <f>IF(N264="zníž. prenesená",J264,0)</f>
        <v>0</v>
      </c>
      <c r="BI264" s="147">
        <f>IF(N264="nulová",J264,0)</f>
        <v>0</v>
      </c>
      <c r="BJ264" s="12" t="s">
        <v>141</v>
      </c>
      <c r="BK264" s="147">
        <f>ROUND(I264*H264,2)</f>
        <v>0</v>
      </c>
      <c r="BL264" s="12" t="s">
        <v>200</v>
      </c>
      <c r="BM264" s="12" t="s">
        <v>705</v>
      </c>
    </row>
    <row r="265" spans="2:65" s="10" customFormat="1" ht="22.9" customHeight="1">
      <c r="B265" s="122"/>
      <c r="D265" s="123" t="s">
        <v>64</v>
      </c>
      <c r="E265" s="133" t="s">
        <v>706</v>
      </c>
      <c r="F265" s="133" t="s">
        <v>707</v>
      </c>
      <c r="I265" s="125"/>
      <c r="J265" s="134">
        <f>BK265</f>
        <v>0</v>
      </c>
      <c r="L265" s="122"/>
      <c r="M265" s="127"/>
      <c r="N265" s="128"/>
      <c r="O265" s="128"/>
      <c r="P265" s="129">
        <f>SUM(P266:P268)</f>
        <v>0</v>
      </c>
      <c r="Q265" s="128"/>
      <c r="R265" s="129">
        <f>SUM(R266:R268)</f>
        <v>4.3048639999999999E-2</v>
      </c>
      <c r="S265" s="128"/>
      <c r="T265" s="130">
        <f>SUM(T266:T268)</f>
        <v>0</v>
      </c>
      <c r="AR265" s="123" t="s">
        <v>141</v>
      </c>
      <c r="AT265" s="131" t="s">
        <v>64</v>
      </c>
      <c r="AU265" s="131" t="s">
        <v>72</v>
      </c>
      <c r="AY265" s="123" t="s">
        <v>133</v>
      </c>
      <c r="BK265" s="132">
        <f>SUM(BK266:BK268)</f>
        <v>0</v>
      </c>
    </row>
    <row r="266" spans="2:65" s="1" customFormat="1" ht="16.5" customHeight="1">
      <c r="B266" s="135"/>
      <c r="C266" s="136" t="s">
        <v>708</v>
      </c>
      <c r="D266" s="136" t="s">
        <v>135</v>
      </c>
      <c r="E266" s="137" t="s">
        <v>709</v>
      </c>
      <c r="F266" s="138" t="s">
        <v>710</v>
      </c>
      <c r="G266" s="139" t="s">
        <v>138</v>
      </c>
      <c r="H266" s="140">
        <v>40.65</v>
      </c>
      <c r="I266" s="141"/>
      <c r="J266" s="142">
        <f>ROUND(I266*H266,2)</f>
        <v>0</v>
      </c>
      <c r="K266" s="138" t="s">
        <v>139</v>
      </c>
      <c r="L266" s="26"/>
      <c r="M266" s="143" t="s">
        <v>1</v>
      </c>
      <c r="N266" s="144" t="s">
        <v>37</v>
      </c>
      <c r="O266" s="45"/>
      <c r="P266" s="145">
        <f>O266*H266</f>
        <v>0</v>
      </c>
      <c r="Q266" s="145">
        <v>4.4999999999999999E-4</v>
      </c>
      <c r="R266" s="145">
        <f>Q266*H266</f>
        <v>1.82925E-2</v>
      </c>
      <c r="S266" s="145">
        <v>0</v>
      </c>
      <c r="T266" s="146">
        <f>S266*H266</f>
        <v>0</v>
      </c>
      <c r="AR266" s="12" t="s">
        <v>200</v>
      </c>
      <c r="AT266" s="12" t="s">
        <v>135</v>
      </c>
      <c r="AU266" s="12" t="s">
        <v>141</v>
      </c>
      <c r="AY266" s="12" t="s">
        <v>133</v>
      </c>
      <c r="BE266" s="147">
        <f>IF(N266="základná",J266,0)</f>
        <v>0</v>
      </c>
      <c r="BF266" s="147">
        <f>IF(N266="znížená",J266,0)</f>
        <v>0</v>
      </c>
      <c r="BG266" s="147">
        <f>IF(N266="zákl. prenesená",J266,0)</f>
        <v>0</v>
      </c>
      <c r="BH266" s="147">
        <f>IF(N266="zníž. prenesená",J266,0)</f>
        <v>0</v>
      </c>
      <c r="BI266" s="147">
        <f>IF(N266="nulová",J266,0)</f>
        <v>0</v>
      </c>
      <c r="BJ266" s="12" t="s">
        <v>141</v>
      </c>
      <c r="BK266" s="147">
        <f>ROUND(I266*H266,2)</f>
        <v>0</v>
      </c>
      <c r="BL266" s="12" t="s">
        <v>200</v>
      </c>
      <c r="BM266" s="12" t="s">
        <v>711</v>
      </c>
    </row>
    <row r="267" spans="2:65" s="1" customFormat="1" ht="16.5" customHeight="1">
      <c r="B267" s="135"/>
      <c r="C267" s="148" t="s">
        <v>712</v>
      </c>
      <c r="D267" s="148" t="s">
        <v>201</v>
      </c>
      <c r="E267" s="149" t="s">
        <v>713</v>
      </c>
      <c r="F267" s="150" t="s">
        <v>714</v>
      </c>
      <c r="G267" s="151" t="s">
        <v>138</v>
      </c>
      <c r="H267" s="152">
        <v>42.683</v>
      </c>
      <c r="I267" s="153"/>
      <c r="J267" s="154">
        <f>ROUND(I267*H267,2)</f>
        <v>0</v>
      </c>
      <c r="K267" s="150" t="s">
        <v>139</v>
      </c>
      <c r="L267" s="155"/>
      <c r="M267" s="156" t="s">
        <v>1</v>
      </c>
      <c r="N267" s="157" t="s">
        <v>37</v>
      </c>
      <c r="O267" s="45"/>
      <c r="P267" s="145">
        <f>O267*H267</f>
        <v>0</v>
      </c>
      <c r="Q267" s="145">
        <v>5.8E-4</v>
      </c>
      <c r="R267" s="145">
        <f>Q267*H267</f>
        <v>2.4756139999999999E-2</v>
      </c>
      <c r="S267" s="145">
        <v>0</v>
      </c>
      <c r="T267" s="146">
        <f>S267*H267</f>
        <v>0</v>
      </c>
      <c r="AR267" s="12" t="s">
        <v>261</v>
      </c>
      <c r="AT267" s="12" t="s">
        <v>201</v>
      </c>
      <c r="AU267" s="12" t="s">
        <v>141</v>
      </c>
      <c r="AY267" s="12" t="s">
        <v>133</v>
      </c>
      <c r="BE267" s="147">
        <f>IF(N267="základná",J267,0)</f>
        <v>0</v>
      </c>
      <c r="BF267" s="147">
        <f>IF(N267="znížená",J267,0)</f>
        <v>0</v>
      </c>
      <c r="BG267" s="147">
        <f>IF(N267="zákl. prenesená",J267,0)</f>
        <v>0</v>
      </c>
      <c r="BH267" s="147">
        <f>IF(N267="zníž. prenesená",J267,0)</f>
        <v>0</v>
      </c>
      <c r="BI267" s="147">
        <f>IF(N267="nulová",J267,0)</f>
        <v>0</v>
      </c>
      <c r="BJ267" s="12" t="s">
        <v>141</v>
      </c>
      <c r="BK267" s="147">
        <f>ROUND(I267*H267,2)</f>
        <v>0</v>
      </c>
      <c r="BL267" s="12" t="s">
        <v>200</v>
      </c>
      <c r="BM267" s="12" t="s">
        <v>715</v>
      </c>
    </row>
    <row r="268" spans="2:65" s="1" customFormat="1" ht="16.5" customHeight="1">
      <c r="B268" s="135"/>
      <c r="C268" s="136" t="s">
        <v>716</v>
      </c>
      <c r="D268" s="136" t="s">
        <v>135</v>
      </c>
      <c r="E268" s="137" t="s">
        <v>717</v>
      </c>
      <c r="F268" s="138" t="s">
        <v>718</v>
      </c>
      <c r="G268" s="139" t="s">
        <v>464</v>
      </c>
      <c r="H268" s="158">
        <v>0.35</v>
      </c>
      <c r="I268" s="141"/>
      <c r="J268" s="142">
        <f>ROUND(I268*H268,2)</f>
        <v>0</v>
      </c>
      <c r="K268" s="138" t="s">
        <v>139</v>
      </c>
      <c r="L268" s="26"/>
      <c r="M268" s="143" t="s">
        <v>1</v>
      </c>
      <c r="N268" s="144" t="s">
        <v>37</v>
      </c>
      <c r="O268" s="45"/>
      <c r="P268" s="145">
        <f>O268*H268</f>
        <v>0</v>
      </c>
      <c r="Q268" s="145">
        <v>0</v>
      </c>
      <c r="R268" s="145">
        <f>Q268*H268</f>
        <v>0</v>
      </c>
      <c r="S268" s="145">
        <v>0</v>
      </c>
      <c r="T268" s="146">
        <f>S268*H268</f>
        <v>0</v>
      </c>
      <c r="AR268" s="12" t="s">
        <v>200</v>
      </c>
      <c r="AT268" s="12" t="s">
        <v>135</v>
      </c>
      <c r="AU268" s="12" t="s">
        <v>141</v>
      </c>
      <c r="AY268" s="12" t="s">
        <v>133</v>
      </c>
      <c r="BE268" s="147">
        <f>IF(N268="základná",J268,0)</f>
        <v>0</v>
      </c>
      <c r="BF268" s="147">
        <f>IF(N268="znížená",J268,0)</f>
        <v>0</v>
      </c>
      <c r="BG268" s="147">
        <f>IF(N268="zákl. prenesená",J268,0)</f>
        <v>0</v>
      </c>
      <c r="BH268" s="147">
        <f>IF(N268="zníž. prenesená",J268,0)</f>
        <v>0</v>
      </c>
      <c r="BI268" s="147">
        <f>IF(N268="nulová",J268,0)</f>
        <v>0</v>
      </c>
      <c r="BJ268" s="12" t="s">
        <v>141</v>
      </c>
      <c r="BK268" s="147">
        <f>ROUND(I268*H268,2)</f>
        <v>0</v>
      </c>
      <c r="BL268" s="12" t="s">
        <v>200</v>
      </c>
      <c r="BM268" s="12" t="s">
        <v>719</v>
      </c>
    </row>
    <row r="269" spans="2:65" s="10" customFormat="1" ht="22.9" customHeight="1">
      <c r="B269" s="122"/>
      <c r="D269" s="123" t="s">
        <v>64</v>
      </c>
      <c r="E269" s="133" t="s">
        <v>720</v>
      </c>
      <c r="F269" s="133" t="s">
        <v>721</v>
      </c>
      <c r="I269" s="125"/>
      <c r="J269" s="134">
        <f>BK269</f>
        <v>0</v>
      </c>
      <c r="L269" s="122"/>
      <c r="M269" s="127"/>
      <c r="N269" s="128"/>
      <c r="O269" s="128"/>
      <c r="P269" s="129">
        <f>SUM(P270:P274)</f>
        <v>0</v>
      </c>
      <c r="Q269" s="128"/>
      <c r="R269" s="129">
        <f>SUM(R270:R274)</f>
        <v>0.26183960000000001</v>
      </c>
      <c r="S269" s="128"/>
      <c r="T269" s="130">
        <f>SUM(T270:T274)</f>
        <v>0</v>
      </c>
      <c r="AR269" s="123" t="s">
        <v>141</v>
      </c>
      <c r="AT269" s="131" t="s">
        <v>64</v>
      </c>
      <c r="AU269" s="131" t="s">
        <v>72</v>
      </c>
      <c r="AY269" s="123" t="s">
        <v>133</v>
      </c>
      <c r="BK269" s="132">
        <f>SUM(BK270:BK274)</f>
        <v>0</v>
      </c>
    </row>
    <row r="270" spans="2:65" s="1" customFormat="1" ht="16.5" customHeight="1">
      <c r="B270" s="135"/>
      <c r="C270" s="136" t="s">
        <v>722</v>
      </c>
      <c r="D270" s="136" t="s">
        <v>135</v>
      </c>
      <c r="E270" s="137" t="s">
        <v>723</v>
      </c>
      <c r="F270" s="138" t="s">
        <v>724</v>
      </c>
      <c r="G270" s="139" t="s">
        <v>138</v>
      </c>
      <c r="H270" s="140">
        <v>43.64</v>
      </c>
      <c r="I270" s="141"/>
      <c r="J270" s="142">
        <f>ROUND(I270*H270,2)</f>
        <v>0</v>
      </c>
      <c r="K270" s="138" t="s">
        <v>1</v>
      </c>
      <c r="L270" s="26"/>
      <c r="M270" s="143" t="s">
        <v>1</v>
      </c>
      <c r="N270" s="144" t="s">
        <v>37</v>
      </c>
      <c r="O270" s="45"/>
      <c r="P270" s="145">
        <f>O270*H270</f>
        <v>0</v>
      </c>
      <c r="Q270" s="145">
        <v>3.3400000000000001E-3</v>
      </c>
      <c r="R270" s="145">
        <f>Q270*H270</f>
        <v>0.14575760000000001</v>
      </c>
      <c r="S270" s="145">
        <v>0</v>
      </c>
      <c r="T270" s="146">
        <f>S270*H270</f>
        <v>0</v>
      </c>
      <c r="AR270" s="12" t="s">
        <v>200</v>
      </c>
      <c r="AT270" s="12" t="s">
        <v>135</v>
      </c>
      <c r="AU270" s="12" t="s">
        <v>141</v>
      </c>
      <c r="AY270" s="12" t="s">
        <v>133</v>
      </c>
      <c r="BE270" s="147">
        <f>IF(N270="základná",J270,0)</f>
        <v>0</v>
      </c>
      <c r="BF270" s="147">
        <f>IF(N270="znížená",J270,0)</f>
        <v>0</v>
      </c>
      <c r="BG270" s="147">
        <f>IF(N270="zákl. prenesená",J270,0)</f>
        <v>0</v>
      </c>
      <c r="BH270" s="147">
        <f>IF(N270="zníž. prenesená",J270,0)</f>
        <v>0</v>
      </c>
      <c r="BI270" s="147">
        <f>IF(N270="nulová",J270,0)</f>
        <v>0</v>
      </c>
      <c r="BJ270" s="12" t="s">
        <v>141</v>
      </c>
      <c r="BK270" s="147">
        <f>ROUND(I270*H270,2)</f>
        <v>0</v>
      </c>
      <c r="BL270" s="12" t="s">
        <v>200</v>
      </c>
      <c r="BM270" s="12" t="s">
        <v>725</v>
      </c>
    </row>
    <row r="271" spans="2:65" s="1" customFormat="1" ht="16.5" customHeight="1">
      <c r="B271" s="135"/>
      <c r="C271" s="148" t="s">
        <v>726</v>
      </c>
      <c r="D271" s="148" t="s">
        <v>201</v>
      </c>
      <c r="E271" s="149" t="s">
        <v>727</v>
      </c>
      <c r="F271" s="150" t="s">
        <v>728</v>
      </c>
      <c r="G271" s="151" t="s">
        <v>138</v>
      </c>
      <c r="H271" s="152">
        <v>45.822000000000003</v>
      </c>
      <c r="I271" s="153"/>
      <c r="J271" s="154">
        <f>ROUND(I271*H271,2)</f>
        <v>0</v>
      </c>
      <c r="K271" s="150" t="s">
        <v>1</v>
      </c>
      <c r="L271" s="155"/>
      <c r="M271" s="156" t="s">
        <v>1</v>
      </c>
      <c r="N271" s="157" t="s">
        <v>37</v>
      </c>
      <c r="O271" s="45"/>
      <c r="P271" s="145">
        <f>O271*H271</f>
        <v>0</v>
      </c>
      <c r="Q271" s="145">
        <v>0</v>
      </c>
      <c r="R271" s="145">
        <f>Q271*H271</f>
        <v>0</v>
      </c>
      <c r="S271" s="145">
        <v>0</v>
      </c>
      <c r="T271" s="146">
        <f>S271*H271</f>
        <v>0</v>
      </c>
      <c r="AR271" s="12" t="s">
        <v>261</v>
      </c>
      <c r="AT271" s="12" t="s">
        <v>201</v>
      </c>
      <c r="AU271" s="12" t="s">
        <v>141</v>
      </c>
      <c r="AY271" s="12" t="s">
        <v>133</v>
      </c>
      <c r="BE271" s="147">
        <f>IF(N271="základná",J271,0)</f>
        <v>0</v>
      </c>
      <c r="BF271" s="147">
        <f>IF(N271="znížená",J271,0)</f>
        <v>0</v>
      </c>
      <c r="BG271" s="147">
        <f>IF(N271="zákl. prenesená",J271,0)</f>
        <v>0</v>
      </c>
      <c r="BH271" s="147">
        <f>IF(N271="zníž. prenesená",J271,0)</f>
        <v>0</v>
      </c>
      <c r="BI271" s="147">
        <f>IF(N271="nulová",J271,0)</f>
        <v>0</v>
      </c>
      <c r="BJ271" s="12" t="s">
        <v>141</v>
      </c>
      <c r="BK271" s="147">
        <f>ROUND(I271*H271,2)</f>
        <v>0</v>
      </c>
      <c r="BL271" s="12" t="s">
        <v>200</v>
      </c>
      <c r="BM271" s="12" t="s">
        <v>729</v>
      </c>
    </row>
    <row r="272" spans="2:65" s="1" customFormat="1" ht="16.5" customHeight="1">
      <c r="B272" s="135"/>
      <c r="C272" s="148" t="s">
        <v>730</v>
      </c>
      <c r="D272" s="148" t="s">
        <v>201</v>
      </c>
      <c r="E272" s="149" t="s">
        <v>731</v>
      </c>
      <c r="F272" s="150" t="s">
        <v>1448</v>
      </c>
      <c r="G272" s="151" t="s">
        <v>676</v>
      </c>
      <c r="H272" s="152">
        <v>6.9820000000000002</v>
      </c>
      <c r="I272" s="153"/>
      <c r="J272" s="154">
        <f>ROUND(I272*H272,2)</f>
        <v>0</v>
      </c>
      <c r="K272" s="150" t="s">
        <v>1</v>
      </c>
      <c r="L272" s="155"/>
      <c r="M272" s="156" t="s">
        <v>1</v>
      </c>
      <c r="N272" s="157" t="s">
        <v>37</v>
      </c>
      <c r="O272" s="45"/>
      <c r="P272" s="145">
        <f>O272*H272</f>
        <v>0</v>
      </c>
      <c r="Q272" s="145">
        <v>1E-3</v>
      </c>
      <c r="R272" s="145">
        <f>Q272*H272</f>
        <v>6.9820000000000004E-3</v>
      </c>
      <c r="S272" s="145">
        <v>0</v>
      </c>
      <c r="T272" s="146">
        <f>S272*H272</f>
        <v>0</v>
      </c>
      <c r="AR272" s="12" t="s">
        <v>261</v>
      </c>
      <c r="AT272" s="12" t="s">
        <v>201</v>
      </c>
      <c r="AU272" s="12" t="s">
        <v>141</v>
      </c>
      <c r="AY272" s="12" t="s">
        <v>133</v>
      </c>
      <c r="BE272" s="147">
        <f>IF(N272="základná",J272,0)</f>
        <v>0</v>
      </c>
      <c r="BF272" s="147">
        <f>IF(N272="znížená",J272,0)</f>
        <v>0</v>
      </c>
      <c r="BG272" s="147">
        <f>IF(N272="zákl. prenesená",J272,0)</f>
        <v>0</v>
      </c>
      <c r="BH272" s="147">
        <f>IF(N272="zníž. prenesená",J272,0)</f>
        <v>0</v>
      </c>
      <c r="BI272" s="147">
        <f>IF(N272="nulová",J272,0)</f>
        <v>0</v>
      </c>
      <c r="BJ272" s="12" t="s">
        <v>141</v>
      </c>
      <c r="BK272" s="147">
        <f>ROUND(I272*H272,2)</f>
        <v>0</v>
      </c>
      <c r="BL272" s="12" t="s">
        <v>200</v>
      </c>
      <c r="BM272" s="12" t="s">
        <v>732</v>
      </c>
    </row>
    <row r="273" spans="2:65" s="1" customFormat="1" ht="16.5" customHeight="1">
      <c r="B273" s="135"/>
      <c r="C273" s="148" t="s">
        <v>733</v>
      </c>
      <c r="D273" s="148" t="s">
        <v>201</v>
      </c>
      <c r="E273" s="149" t="s">
        <v>734</v>
      </c>
      <c r="F273" s="150" t="s">
        <v>1449</v>
      </c>
      <c r="G273" s="151" t="s">
        <v>210</v>
      </c>
      <c r="H273" s="152">
        <v>4.3639999999999999</v>
      </c>
      <c r="I273" s="153"/>
      <c r="J273" s="154">
        <f>ROUND(I273*H273,2)</f>
        <v>0</v>
      </c>
      <c r="K273" s="150" t="s">
        <v>1</v>
      </c>
      <c r="L273" s="155"/>
      <c r="M273" s="156" t="s">
        <v>1</v>
      </c>
      <c r="N273" s="157" t="s">
        <v>37</v>
      </c>
      <c r="O273" s="45"/>
      <c r="P273" s="145">
        <f>O273*H273</f>
        <v>0</v>
      </c>
      <c r="Q273" s="145">
        <v>2.5000000000000001E-2</v>
      </c>
      <c r="R273" s="145">
        <f>Q273*H273</f>
        <v>0.1091</v>
      </c>
      <c r="S273" s="145">
        <v>0</v>
      </c>
      <c r="T273" s="146">
        <f>S273*H273</f>
        <v>0</v>
      </c>
      <c r="AR273" s="12" t="s">
        <v>261</v>
      </c>
      <c r="AT273" s="12" t="s">
        <v>201</v>
      </c>
      <c r="AU273" s="12" t="s">
        <v>141</v>
      </c>
      <c r="AY273" s="12" t="s">
        <v>133</v>
      </c>
      <c r="BE273" s="147">
        <f>IF(N273="základná",J273,0)</f>
        <v>0</v>
      </c>
      <c r="BF273" s="147">
        <f>IF(N273="znížená",J273,0)</f>
        <v>0</v>
      </c>
      <c r="BG273" s="147">
        <f>IF(N273="zákl. prenesená",J273,0)</f>
        <v>0</v>
      </c>
      <c r="BH273" s="147">
        <f>IF(N273="zníž. prenesená",J273,0)</f>
        <v>0</v>
      </c>
      <c r="BI273" s="147">
        <f>IF(N273="nulová",J273,0)</f>
        <v>0</v>
      </c>
      <c r="BJ273" s="12" t="s">
        <v>141</v>
      </c>
      <c r="BK273" s="147">
        <f>ROUND(I273*H273,2)</f>
        <v>0</v>
      </c>
      <c r="BL273" s="12" t="s">
        <v>200</v>
      </c>
      <c r="BM273" s="12" t="s">
        <v>735</v>
      </c>
    </row>
    <row r="274" spans="2:65" s="1" customFormat="1" ht="16.5" customHeight="1">
      <c r="B274" s="135"/>
      <c r="C274" s="136" t="s">
        <v>736</v>
      </c>
      <c r="D274" s="136" t="s">
        <v>135</v>
      </c>
      <c r="E274" s="137" t="s">
        <v>737</v>
      </c>
      <c r="F274" s="138" t="s">
        <v>738</v>
      </c>
      <c r="G274" s="139" t="s">
        <v>464</v>
      </c>
      <c r="H274" s="158">
        <v>2</v>
      </c>
      <c r="I274" s="141"/>
      <c r="J274" s="142">
        <f>ROUND(I274*H274,2)</f>
        <v>0</v>
      </c>
      <c r="K274" s="138" t="s">
        <v>139</v>
      </c>
      <c r="L274" s="26"/>
      <c r="M274" s="143" t="s">
        <v>1</v>
      </c>
      <c r="N274" s="144" t="s">
        <v>37</v>
      </c>
      <c r="O274" s="45"/>
      <c r="P274" s="145">
        <f>O274*H274</f>
        <v>0</v>
      </c>
      <c r="Q274" s="145">
        <v>0</v>
      </c>
      <c r="R274" s="145">
        <f>Q274*H274</f>
        <v>0</v>
      </c>
      <c r="S274" s="145">
        <v>0</v>
      </c>
      <c r="T274" s="146">
        <f>S274*H274</f>
        <v>0</v>
      </c>
      <c r="AR274" s="12" t="s">
        <v>200</v>
      </c>
      <c r="AT274" s="12" t="s">
        <v>135</v>
      </c>
      <c r="AU274" s="12" t="s">
        <v>141</v>
      </c>
      <c r="AY274" s="12" t="s">
        <v>133</v>
      </c>
      <c r="BE274" s="147">
        <f>IF(N274="základná",J274,0)</f>
        <v>0</v>
      </c>
      <c r="BF274" s="147">
        <f>IF(N274="znížená",J274,0)</f>
        <v>0</v>
      </c>
      <c r="BG274" s="147">
        <f>IF(N274="zákl. prenesená",J274,0)</f>
        <v>0</v>
      </c>
      <c r="BH274" s="147">
        <f>IF(N274="zníž. prenesená",J274,0)</f>
        <v>0</v>
      </c>
      <c r="BI274" s="147">
        <f>IF(N274="nulová",J274,0)</f>
        <v>0</v>
      </c>
      <c r="BJ274" s="12" t="s">
        <v>141</v>
      </c>
      <c r="BK274" s="147">
        <f>ROUND(I274*H274,2)</f>
        <v>0</v>
      </c>
      <c r="BL274" s="12" t="s">
        <v>200</v>
      </c>
      <c r="BM274" s="12" t="s">
        <v>739</v>
      </c>
    </row>
    <row r="275" spans="2:65" s="10" customFormat="1" ht="22.9" customHeight="1">
      <c r="B275" s="122"/>
      <c r="D275" s="123" t="s">
        <v>64</v>
      </c>
      <c r="E275" s="133" t="s">
        <v>740</v>
      </c>
      <c r="F275" s="133" t="s">
        <v>741</v>
      </c>
      <c r="I275" s="125"/>
      <c r="J275" s="134">
        <f>BK275</f>
        <v>0</v>
      </c>
      <c r="L275" s="122"/>
      <c r="M275" s="127"/>
      <c r="N275" s="128"/>
      <c r="O275" s="128"/>
      <c r="P275" s="129">
        <f>P276</f>
        <v>0</v>
      </c>
      <c r="Q275" s="128"/>
      <c r="R275" s="129">
        <f>R276</f>
        <v>3.1412700000000002E-2</v>
      </c>
      <c r="S275" s="128"/>
      <c r="T275" s="130">
        <f>T276</f>
        <v>0</v>
      </c>
      <c r="AR275" s="123" t="s">
        <v>141</v>
      </c>
      <c r="AT275" s="131" t="s">
        <v>64</v>
      </c>
      <c r="AU275" s="131" t="s">
        <v>72</v>
      </c>
      <c r="AY275" s="123" t="s">
        <v>133</v>
      </c>
      <c r="BK275" s="132">
        <f>BK276</f>
        <v>0</v>
      </c>
    </row>
    <row r="276" spans="2:65" s="1" customFormat="1" ht="16.5" customHeight="1">
      <c r="B276" s="135"/>
      <c r="C276" s="136" t="s">
        <v>742</v>
      </c>
      <c r="D276" s="136" t="s">
        <v>135</v>
      </c>
      <c r="E276" s="137" t="s">
        <v>743</v>
      </c>
      <c r="F276" s="138" t="s">
        <v>1450</v>
      </c>
      <c r="G276" s="139" t="s">
        <v>138</v>
      </c>
      <c r="H276" s="140">
        <v>95.19</v>
      </c>
      <c r="I276" s="141"/>
      <c r="J276" s="142">
        <f>ROUND(I276*H276,2)</f>
        <v>0</v>
      </c>
      <c r="K276" s="138" t="s">
        <v>139</v>
      </c>
      <c r="L276" s="26"/>
      <c r="M276" s="143" t="s">
        <v>1</v>
      </c>
      <c r="N276" s="144" t="s">
        <v>37</v>
      </c>
      <c r="O276" s="45"/>
      <c r="P276" s="145">
        <f>O276*H276</f>
        <v>0</v>
      </c>
      <c r="Q276" s="145">
        <v>3.3E-4</v>
      </c>
      <c r="R276" s="145">
        <f>Q276*H276</f>
        <v>3.1412700000000002E-2</v>
      </c>
      <c r="S276" s="145">
        <v>0</v>
      </c>
      <c r="T276" s="146">
        <f>S276*H276</f>
        <v>0</v>
      </c>
      <c r="AR276" s="12" t="s">
        <v>200</v>
      </c>
      <c r="AT276" s="12" t="s">
        <v>135</v>
      </c>
      <c r="AU276" s="12" t="s">
        <v>141</v>
      </c>
      <c r="AY276" s="12" t="s">
        <v>133</v>
      </c>
      <c r="BE276" s="147">
        <f>IF(N276="základná",J276,0)</f>
        <v>0</v>
      </c>
      <c r="BF276" s="147">
        <f>IF(N276="znížená",J276,0)</f>
        <v>0</v>
      </c>
      <c r="BG276" s="147">
        <f>IF(N276="zákl. prenesená",J276,0)</f>
        <v>0</v>
      </c>
      <c r="BH276" s="147">
        <f>IF(N276="zníž. prenesená",J276,0)</f>
        <v>0</v>
      </c>
      <c r="BI276" s="147">
        <f>IF(N276="nulová",J276,0)</f>
        <v>0</v>
      </c>
      <c r="BJ276" s="12" t="s">
        <v>141</v>
      </c>
      <c r="BK276" s="147">
        <f>ROUND(I276*H276,2)</f>
        <v>0</v>
      </c>
      <c r="BL276" s="12" t="s">
        <v>200</v>
      </c>
      <c r="BM276" s="12" t="s">
        <v>744</v>
      </c>
    </row>
    <row r="277" spans="2:65" s="10" customFormat="1" ht="22.9" customHeight="1">
      <c r="B277" s="122"/>
      <c r="D277" s="123" t="s">
        <v>64</v>
      </c>
      <c r="E277" s="133" t="s">
        <v>745</v>
      </c>
      <c r="F277" s="133" t="s">
        <v>746</v>
      </c>
      <c r="I277" s="125"/>
      <c r="J277" s="134">
        <f>BK277</f>
        <v>0</v>
      </c>
      <c r="L277" s="122"/>
      <c r="M277" s="127"/>
      <c r="N277" s="128"/>
      <c r="O277" s="128"/>
      <c r="P277" s="129">
        <f>SUM(P278:P279)</f>
        <v>0</v>
      </c>
      <c r="Q277" s="128"/>
      <c r="R277" s="129">
        <f>SUM(R278:R279)</f>
        <v>0.11228392</v>
      </c>
      <c r="S277" s="128"/>
      <c r="T277" s="130">
        <f>SUM(T278:T279)</f>
        <v>0</v>
      </c>
      <c r="AR277" s="123" t="s">
        <v>141</v>
      </c>
      <c r="AT277" s="131" t="s">
        <v>64</v>
      </c>
      <c r="AU277" s="131" t="s">
        <v>72</v>
      </c>
      <c r="AY277" s="123" t="s">
        <v>133</v>
      </c>
      <c r="BK277" s="132">
        <f>SUM(BK278:BK279)</f>
        <v>0</v>
      </c>
    </row>
    <row r="278" spans="2:65" s="1" customFormat="1" ht="16.5" customHeight="1">
      <c r="B278" s="135"/>
      <c r="C278" s="136" t="s">
        <v>747</v>
      </c>
      <c r="D278" s="136" t="s">
        <v>135</v>
      </c>
      <c r="E278" s="137" t="s">
        <v>748</v>
      </c>
      <c r="F278" s="138" t="s">
        <v>749</v>
      </c>
      <c r="G278" s="139" t="s">
        <v>138</v>
      </c>
      <c r="H278" s="140">
        <v>184.072</v>
      </c>
      <c r="I278" s="141"/>
      <c r="J278" s="142">
        <f>ROUND(I278*H278,2)</f>
        <v>0</v>
      </c>
      <c r="K278" s="138" t="s">
        <v>139</v>
      </c>
      <c r="L278" s="26"/>
      <c r="M278" s="143" t="s">
        <v>1</v>
      </c>
      <c r="N278" s="144" t="s">
        <v>37</v>
      </c>
      <c r="O278" s="45"/>
      <c r="P278" s="145">
        <f>O278*H278</f>
        <v>0</v>
      </c>
      <c r="Q278" s="145">
        <v>2.7999999999999998E-4</v>
      </c>
      <c r="R278" s="145">
        <f>Q278*H278</f>
        <v>5.1540159999999995E-2</v>
      </c>
      <c r="S278" s="145">
        <v>0</v>
      </c>
      <c r="T278" s="146">
        <f>S278*H278</f>
        <v>0</v>
      </c>
      <c r="AR278" s="12" t="s">
        <v>200</v>
      </c>
      <c r="AT278" s="12" t="s">
        <v>135</v>
      </c>
      <c r="AU278" s="12" t="s">
        <v>141</v>
      </c>
      <c r="AY278" s="12" t="s">
        <v>133</v>
      </c>
      <c r="BE278" s="147">
        <f>IF(N278="základná",J278,0)</f>
        <v>0</v>
      </c>
      <c r="BF278" s="147">
        <f>IF(N278="znížená",J278,0)</f>
        <v>0</v>
      </c>
      <c r="BG278" s="147">
        <f>IF(N278="zákl. prenesená",J278,0)</f>
        <v>0</v>
      </c>
      <c r="BH278" s="147">
        <f>IF(N278="zníž. prenesená",J278,0)</f>
        <v>0</v>
      </c>
      <c r="BI278" s="147">
        <f>IF(N278="nulová",J278,0)</f>
        <v>0</v>
      </c>
      <c r="BJ278" s="12" t="s">
        <v>141</v>
      </c>
      <c r="BK278" s="147">
        <f>ROUND(I278*H278,2)</f>
        <v>0</v>
      </c>
      <c r="BL278" s="12" t="s">
        <v>200</v>
      </c>
      <c r="BM278" s="12" t="s">
        <v>750</v>
      </c>
    </row>
    <row r="279" spans="2:65" s="1" customFormat="1" ht="22.5" customHeight="1">
      <c r="B279" s="135"/>
      <c r="C279" s="136" t="s">
        <v>751</v>
      </c>
      <c r="D279" s="136" t="s">
        <v>135</v>
      </c>
      <c r="E279" s="137" t="s">
        <v>752</v>
      </c>
      <c r="F279" s="138" t="s">
        <v>1451</v>
      </c>
      <c r="G279" s="139" t="s">
        <v>138</v>
      </c>
      <c r="H279" s="140">
        <v>184.072</v>
      </c>
      <c r="I279" s="141"/>
      <c r="J279" s="142">
        <f>ROUND(I279*H279,2)</f>
        <v>0</v>
      </c>
      <c r="K279" s="138" t="s">
        <v>139</v>
      </c>
      <c r="L279" s="26"/>
      <c r="M279" s="159" t="s">
        <v>1</v>
      </c>
      <c r="N279" s="160" t="s">
        <v>37</v>
      </c>
      <c r="O279" s="161"/>
      <c r="P279" s="162">
        <f>O279*H279</f>
        <v>0</v>
      </c>
      <c r="Q279" s="162">
        <v>3.3E-4</v>
      </c>
      <c r="R279" s="162">
        <f>Q279*H279</f>
        <v>6.0743760000000001E-2</v>
      </c>
      <c r="S279" s="162">
        <v>0</v>
      </c>
      <c r="T279" s="163">
        <f>S279*H279</f>
        <v>0</v>
      </c>
      <c r="AR279" s="12" t="s">
        <v>200</v>
      </c>
      <c r="AT279" s="12" t="s">
        <v>135</v>
      </c>
      <c r="AU279" s="12" t="s">
        <v>141</v>
      </c>
      <c r="AY279" s="12" t="s">
        <v>133</v>
      </c>
      <c r="BE279" s="147">
        <f>IF(N279="základná",J279,0)</f>
        <v>0</v>
      </c>
      <c r="BF279" s="147">
        <f>IF(N279="znížená",J279,0)</f>
        <v>0</v>
      </c>
      <c r="BG279" s="147">
        <f>IF(N279="zákl. prenesená",J279,0)</f>
        <v>0</v>
      </c>
      <c r="BH279" s="147">
        <f>IF(N279="zníž. prenesená",J279,0)</f>
        <v>0</v>
      </c>
      <c r="BI279" s="147">
        <f>IF(N279="nulová",J279,0)</f>
        <v>0</v>
      </c>
      <c r="BJ279" s="12" t="s">
        <v>141</v>
      </c>
      <c r="BK279" s="147">
        <f>ROUND(I279*H279,2)</f>
        <v>0</v>
      </c>
      <c r="BL279" s="12" t="s">
        <v>200</v>
      </c>
      <c r="BM279" s="12" t="s">
        <v>753</v>
      </c>
    </row>
    <row r="280" spans="2:65" s="1" customFormat="1" ht="6.95" customHeight="1">
      <c r="B280" s="35"/>
      <c r="C280" s="36"/>
      <c r="D280" s="36"/>
      <c r="E280" s="36"/>
      <c r="F280" s="36"/>
      <c r="G280" s="36"/>
      <c r="H280" s="36"/>
      <c r="I280" s="96"/>
      <c r="J280" s="36"/>
      <c r="K280" s="36"/>
      <c r="L280" s="26"/>
    </row>
  </sheetData>
  <autoFilter ref="C100:K279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9"/>
  <sheetViews>
    <sheetView showGridLines="0" topLeftCell="A152" workbookViewId="0">
      <selection activeCell="H97" sqref="H9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76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89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MŠ Tovarne</v>
      </c>
      <c r="F7" s="203"/>
      <c r="G7" s="203"/>
      <c r="H7" s="203"/>
      <c r="L7" s="15"/>
    </row>
    <row r="8" spans="2:46" s="1" customFormat="1" ht="12" customHeight="1">
      <c r="B8" s="26"/>
      <c r="D8" s="21" t="s">
        <v>90</v>
      </c>
      <c r="I8" s="80"/>
      <c r="L8" s="26"/>
    </row>
    <row r="9" spans="2:46" s="1" customFormat="1" ht="36.950000000000003" customHeight="1">
      <c r="B9" s="26"/>
      <c r="E9" s="182" t="s">
        <v>754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>
        <f>'Rekapitulácia stavby'!AN8</f>
        <v>44041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ROUND(J90,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ROUND((SUM(BE90:BE178)),  2)</f>
        <v>0</v>
      </c>
      <c r="I33" s="88">
        <v>0.2</v>
      </c>
      <c r="J33" s="87">
        <f>ROUND(((SUM(BE90:BE178))*I33),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ROUND((SUM(BF90:BF178)),  2)</f>
        <v>0</v>
      </c>
      <c r="I34" s="88">
        <v>0.2</v>
      </c>
      <c r="J34" s="87">
        <f>ROUND(((SUM(BF90:BF178))*I34),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ROUND((SUM(BG90:BG178)),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ROUND((SUM(BH90:BH178)),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ROUND((SUM(BI90:BI178)),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92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MŠ Tovarne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90</v>
      </c>
      <c r="I49" s="80"/>
      <c r="L49" s="26"/>
    </row>
    <row r="50" spans="2:47" s="1" customFormat="1" ht="16.5" customHeight="1">
      <c r="B50" s="26"/>
      <c r="E50" s="182" t="str">
        <f>E9</f>
        <v>02 - Elektroinštalácia a bleskozvod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>
        <f>IF(J12="","",J12)</f>
        <v>44041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93</v>
      </c>
      <c r="D57" s="89"/>
      <c r="E57" s="89"/>
      <c r="F57" s="89"/>
      <c r="G57" s="89"/>
      <c r="H57" s="89"/>
      <c r="I57" s="99"/>
      <c r="J57" s="100" t="s">
        <v>94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95</v>
      </c>
      <c r="I59" s="80"/>
      <c r="J59" s="56">
        <f>J90</f>
        <v>0</v>
      </c>
      <c r="L59" s="26"/>
      <c r="AU59" s="12" t="s">
        <v>96</v>
      </c>
    </row>
    <row r="60" spans="2:47" s="7" customFormat="1" ht="24.95" customHeight="1">
      <c r="B60" s="102"/>
      <c r="D60" s="103" t="s">
        <v>755</v>
      </c>
      <c r="E60" s="104"/>
      <c r="F60" s="104"/>
      <c r="G60" s="104"/>
      <c r="H60" s="104"/>
      <c r="I60" s="105"/>
      <c r="J60" s="106">
        <f>J91</f>
        <v>0</v>
      </c>
      <c r="L60" s="102"/>
    </row>
    <row r="61" spans="2:47" s="7" customFormat="1" ht="24.95" customHeight="1">
      <c r="B61" s="102"/>
      <c r="D61" s="103" t="s">
        <v>756</v>
      </c>
      <c r="E61" s="104"/>
      <c r="F61" s="104"/>
      <c r="G61" s="104"/>
      <c r="H61" s="104"/>
      <c r="I61" s="105"/>
      <c r="J61" s="106">
        <f>J92</f>
        <v>0</v>
      </c>
      <c r="L61" s="102"/>
    </row>
    <row r="62" spans="2:47" s="7" customFormat="1" ht="24.95" customHeight="1">
      <c r="B62" s="102"/>
      <c r="D62" s="103" t="s">
        <v>757</v>
      </c>
      <c r="E62" s="104"/>
      <c r="F62" s="104"/>
      <c r="G62" s="104"/>
      <c r="H62" s="104"/>
      <c r="I62" s="105"/>
      <c r="J62" s="106">
        <f>J106</f>
        <v>0</v>
      </c>
      <c r="L62" s="102"/>
    </row>
    <row r="63" spans="2:47" s="8" customFormat="1" ht="19.899999999999999" customHeight="1">
      <c r="B63" s="107"/>
      <c r="D63" s="108" t="s">
        <v>758</v>
      </c>
      <c r="E63" s="109"/>
      <c r="F63" s="109"/>
      <c r="G63" s="109"/>
      <c r="H63" s="109"/>
      <c r="I63" s="110"/>
      <c r="J63" s="111">
        <f>J110</f>
        <v>0</v>
      </c>
      <c r="L63" s="107"/>
    </row>
    <row r="64" spans="2:47" s="7" customFormat="1" ht="24.95" customHeight="1">
      <c r="B64" s="102"/>
      <c r="D64" s="103" t="s">
        <v>759</v>
      </c>
      <c r="E64" s="104"/>
      <c r="F64" s="104"/>
      <c r="G64" s="104"/>
      <c r="H64" s="104"/>
      <c r="I64" s="105"/>
      <c r="J64" s="106">
        <f>J113</f>
        <v>0</v>
      </c>
      <c r="L64" s="102"/>
    </row>
    <row r="65" spans="2:12" s="7" customFormat="1" ht="24.95" customHeight="1">
      <c r="B65" s="102"/>
      <c r="D65" s="103" t="s">
        <v>760</v>
      </c>
      <c r="E65" s="104"/>
      <c r="F65" s="104"/>
      <c r="G65" s="104"/>
      <c r="H65" s="104"/>
      <c r="I65" s="105"/>
      <c r="J65" s="106">
        <f>J124</f>
        <v>0</v>
      </c>
      <c r="L65" s="102"/>
    </row>
    <row r="66" spans="2:12" s="7" customFormat="1" ht="24.95" customHeight="1">
      <c r="B66" s="102"/>
      <c r="D66" s="103" t="s">
        <v>761</v>
      </c>
      <c r="E66" s="104"/>
      <c r="F66" s="104"/>
      <c r="G66" s="104"/>
      <c r="H66" s="104"/>
      <c r="I66" s="105"/>
      <c r="J66" s="106">
        <f>J129</f>
        <v>0</v>
      </c>
      <c r="L66" s="102"/>
    </row>
    <row r="67" spans="2:12" s="7" customFormat="1" ht="24.95" customHeight="1">
      <c r="B67" s="102"/>
      <c r="D67" s="103" t="s">
        <v>762</v>
      </c>
      <c r="E67" s="104"/>
      <c r="F67" s="104"/>
      <c r="G67" s="104"/>
      <c r="H67" s="104"/>
      <c r="I67" s="105"/>
      <c r="J67" s="106">
        <f>J135</f>
        <v>0</v>
      </c>
      <c r="L67" s="102"/>
    </row>
    <row r="68" spans="2:12" s="7" customFormat="1" ht="24.95" customHeight="1">
      <c r="B68" s="102"/>
      <c r="D68" s="103" t="s">
        <v>763</v>
      </c>
      <c r="E68" s="104"/>
      <c r="F68" s="104"/>
      <c r="G68" s="104"/>
      <c r="H68" s="104"/>
      <c r="I68" s="105"/>
      <c r="J68" s="106">
        <f>J162</f>
        <v>0</v>
      </c>
      <c r="L68" s="102"/>
    </row>
    <row r="69" spans="2:12" s="7" customFormat="1" ht="24.95" customHeight="1">
      <c r="B69" s="102"/>
      <c r="D69" s="103" t="s">
        <v>764</v>
      </c>
      <c r="E69" s="104"/>
      <c r="F69" s="104"/>
      <c r="G69" s="104"/>
      <c r="H69" s="104"/>
      <c r="I69" s="105"/>
      <c r="J69" s="106">
        <f>J173</f>
        <v>0</v>
      </c>
      <c r="L69" s="102"/>
    </row>
    <row r="70" spans="2:12" s="8" customFormat="1" ht="19.899999999999999" customHeight="1">
      <c r="B70" s="107"/>
      <c r="D70" s="108" t="s">
        <v>765</v>
      </c>
      <c r="E70" s="109"/>
      <c r="F70" s="109"/>
      <c r="G70" s="109"/>
      <c r="H70" s="109"/>
      <c r="I70" s="110"/>
      <c r="J70" s="111">
        <f>J177</f>
        <v>0</v>
      </c>
      <c r="L70" s="107"/>
    </row>
    <row r="71" spans="2:12" s="1" customFormat="1" ht="21.75" customHeight="1">
      <c r="B71" s="26"/>
      <c r="I71" s="80"/>
      <c r="L71" s="26"/>
    </row>
    <row r="72" spans="2:12" s="1" customFormat="1" ht="6.95" customHeight="1">
      <c r="B72" s="35"/>
      <c r="C72" s="36"/>
      <c r="D72" s="36"/>
      <c r="E72" s="36"/>
      <c r="F72" s="36"/>
      <c r="G72" s="36"/>
      <c r="H72" s="36"/>
      <c r="I72" s="96"/>
      <c r="J72" s="36"/>
      <c r="K72" s="36"/>
      <c r="L72" s="26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97"/>
      <c r="J76" s="38"/>
      <c r="K76" s="38"/>
      <c r="L76" s="26"/>
    </row>
    <row r="77" spans="2:12" s="1" customFormat="1" ht="24.95" customHeight="1">
      <c r="B77" s="26"/>
      <c r="C77" s="16" t="s">
        <v>119</v>
      </c>
      <c r="I77" s="80"/>
      <c r="L77" s="26"/>
    </row>
    <row r="78" spans="2:12" s="1" customFormat="1" ht="6.95" customHeight="1">
      <c r="B78" s="26"/>
      <c r="I78" s="80"/>
      <c r="L78" s="26"/>
    </row>
    <row r="79" spans="2:12" s="1" customFormat="1" ht="12" customHeight="1">
      <c r="B79" s="26"/>
      <c r="C79" s="21" t="s">
        <v>15</v>
      </c>
      <c r="I79" s="80"/>
      <c r="L79" s="26"/>
    </row>
    <row r="80" spans="2:12" s="1" customFormat="1" ht="16.5" customHeight="1">
      <c r="B80" s="26"/>
      <c r="E80" s="202" t="str">
        <f>E7</f>
        <v>MŠ Tovarne</v>
      </c>
      <c r="F80" s="203"/>
      <c r="G80" s="203"/>
      <c r="H80" s="203"/>
      <c r="I80" s="80"/>
      <c r="L80" s="26"/>
    </row>
    <row r="81" spans="2:65" s="1" customFormat="1" ht="12" customHeight="1">
      <c r="B81" s="26"/>
      <c r="C81" s="21" t="s">
        <v>90</v>
      </c>
      <c r="I81" s="80"/>
      <c r="L81" s="26"/>
    </row>
    <row r="82" spans="2:65" s="1" customFormat="1" ht="16.5" customHeight="1">
      <c r="B82" s="26"/>
      <c r="E82" s="182" t="str">
        <f>E9</f>
        <v>02 - Elektroinštalácia a bleskozvod</v>
      </c>
      <c r="F82" s="181"/>
      <c r="G82" s="181"/>
      <c r="H82" s="181"/>
      <c r="I82" s="80"/>
      <c r="L82" s="26"/>
    </row>
    <row r="83" spans="2:65" s="1" customFormat="1" ht="6.95" customHeight="1">
      <c r="B83" s="26"/>
      <c r="I83" s="80"/>
      <c r="L83" s="26"/>
    </row>
    <row r="84" spans="2:65" s="1" customFormat="1" ht="12" customHeight="1">
      <c r="B84" s="26"/>
      <c r="C84" s="21" t="s">
        <v>19</v>
      </c>
      <c r="F84" s="12" t="str">
        <f>F12</f>
        <v xml:space="preserve"> </v>
      </c>
      <c r="I84" s="81" t="s">
        <v>21</v>
      </c>
      <c r="J84" s="42">
        <f>IF(J12="","",J12)</f>
        <v>44041</v>
      </c>
      <c r="L84" s="26"/>
    </row>
    <row r="85" spans="2:65" s="1" customFormat="1" ht="6.95" customHeight="1">
      <c r="B85" s="26"/>
      <c r="I85" s="80"/>
      <c r="L85" s="26"/>
    </row>
    <row r="86" spans="2:65" s="1" customFormat="1" ht="13.7" customHeight="1">
      <c r="B86" s="26"/>
      <c r="C86" s="21" t="s">
        <v>22</v>
      </c>
      <c r="F86" s="12" t="str">
        <f>E15</f>
        <v xml:space="preserve"> </v>
      </c>
      <c r="I86" s="81" t="s">
        <v>27</v>
      </c>
      <c r="J86" s="24" t="str">
        <f>E21</f>
        <v xml:space="preserve"> </v>
      </c>
      <c r="L86" s="26"/>
    </row>
    <row r="87" spans="2:65" s="1" customFormat="1" ht="13.7" customHeight="1">
      <c r="B87" s="26"/>
      <c r="C87" s="21" t="s">
        <v>25</v>
      </c>
      <c r="F87" s="12" t="str">
        <f>IF(E18="","",E18)</f>
        <v>Vyplň údaj</v>
      </c>
      <c r="I87" s="81" t="s">
        <v>29</v>
      </c>
      <c r="J87" s="24" t="str">
        <f>E24</f>
        <v xml:space="preserve"> </v>
      </c>
      <c r="L87" s="26"/>
    </row>
    <row r="88" spans="2:65" s="1" customFormat="1" ht="10.35" customHeight="1">
      <c r="B88" s="26"/>
      <c r="I88" s="80"/>
      <c r="L88" s="26"/>
    </row>
    <row r="89" spans="2:65" s="9" customFormat="1" ht="29.25" customHeight="1">
      <c r="B89" s="112"/>
      <c r="C89" s="113" t="s">
        <v>120</v>
      </c>
      <c r="D89" s="114" t="s">
        <v>50</v>
      </c>
      <c r="E89" s="114" t="s">
        <v>46</v>
      </c>
      <c r="F89" s="114" t="s">
        <v>47</v>
      </c>
      <c r="G89" s="114" t="s">
        <v>121</v>
      </c>
      <c r="H89" s="114" t="s">
        <v>122</v>
      </c>
      <c r="I89" s="115" t="s">
        <v>123</v>
      </c>
      <c r="J89" s="116" t="s">
        <v>94</v>
      </c>
      <c r="K89" s="117" t="s">
        <v>124</v>
      </c>
      <c r="L89" s="112"/>
      <c r="M89" s="49" t="s">
        <v>1</v>
      </c>
      <c r="N89" s="50" t="s">
        <v>35</v>
      </c>
      <c r="O89" s="50" t="s">
        <v>125</v>
      </c>
      <c r="P89" s="50" t="s">
        <v>126</v>
      </c>
      <c r="Q89" s="50" t="s">
        <v>127</v>
      </c>
      <c r="R89" s="50" t="s">
        <v>128</v>
      </c>
      <c r="S89" s="50" t="s">
        <v>129</v>
      </c>
      <c r="T89" s="51" t="s">
        <v>130</v>
      </c>
    </row>
    <row r="90" spans="2:65" s="1" customFormat="1" ht="22.9" customHeight="1">
      <c r="B90" s="26"/>
      <c r="C90" s="54" t="s">
        <v>95</v>
      </c>
      <c r="I90" s="80"/>
      <c r="J90" s="118">
        <f>BK90</f>
        <v>0</v>
      </c>
      <c r="L90" s="26"/>
      <c r="M90" s="52"/>
      <c r="N90" s="43"/>
      <c r="O90" s="43"/>
      <c r="P90" s="119">
        <f>P91+P92+P106+P113+P124+P129+P135+P162+P173</f>
        <v>0</v>
      </c>
      <c r="Q90" s="43"/>
      <c r="R90" s="119">
        <f>R91+R92+R106+R113+R124+R129+R135+R162+R173</f>
        <v>2.6700000000000002E-2</v>
      </c>
      <c r="S90" s="43"/>
      <c r="T90" s="120">
        <f>T91+T92+T106+T113+T124+T129+T135+T162+T173</f>
        <v>0.54</v>
      </c>
      <c r="AT90" s="12" t="s">
        <v>64</v>
      </c>
      <c r="AU90" s="12" t="s">
        <v>96</v>
      </c>
      <c r="BK90" s="121">
        <f>BK91+BK92+BK106+BK113+BK124+BK129+BK135+BK162+BK173</f>
        <v>0</v>
      </c>
    </row>
    <row r="91" spans="2:65" s="10" customFormat="1" ht="25.9" customHeight="1">
      <c r="B91" s="122"/>
      <c r="D91" s="123" t="s">
        <v>64</v>
      </c>
      <c r="E91" s="124" t="s">
        <v>766</v>
      </c>
      <c r="F91" s="124" t="s">
        <v>767</v>
      </c>
      <c r="I91" s="125"/>
      <c r="J91" s="126">
        <f>BK91</f>
        <v>0</v>
      </c>
      <c r="L91" s="122"/>
      <c r="M91" s="127"/>
      <c r="N91" s="128"/>
      <c r="O91" s="128"/>
      <c r="P91" s="129">
        <v>0</v>
      </c>
      <c r="Q91" s="128"/>
      <c r="R91" s="129">
        <v>0</v>
      </c>
      <c r="S91" s="128"/>
      <c r="T91" s="130">
        <v>0</v>
      </c>
      <c r="AR91" s="123" t="s">
        <v>147</v>
      </c>
      <c r="AT91" s="131" t="s">
        <v>64</v>
      </c>
      <c r="AU91" s="131" t="s">
        <v>65</v>
      </c>
      <c r="AY91" s="123" t="s">
        <v>133</v>
      </c>
      <c r="BK91" s="132">
        <v>0</v>
      </c>
    </row>
    <row r="92" spans="2:65" s="10" customFormat="1" ht="25.9" customHeight="1">
      <c r="B92" s="122"/>
      <c r="D92" s="123" t="s">
        <v>64</v>
      </c>
      <c r="E92" s="124" t="s">
        <v>768</v>
      </c>
      <c r="F92" s="124" t="s">
        <v>769</v>
      </c>
      <c r="I92" s="125"/>
      <c r="J92" s="126">
        <f>BK92</f>
        <v>0</v>
      </c>
      <c r="L92" s="122"/>
      <c r="M92" s="127"/>
      <c r="N92" s="128"/>
      <c r="O92" s="128"/>
      <c r="P92" s="129">
        <f>SUM(P93:P105)</f>
        <v>0</v>
      </c>
      <c r="Q92" s="128"/>
      <c r="R92" s="129">
        <f>SUM(R93:R105)</f>
        <v>0</v>
      </c>
      <c r="S92" s="128"/>
      <c r="T92" s="130">
        <f>SUM(T93:T105)</f>
        <v>0</v>
      </c>
      <c r="AR92" s="123" t="s">
        <v>147</v>
      </c>
      <c r="AT92" s="131" t="s">
        <v>64</v>
      </c>
      <c r="AU92" s="131" t="s">
        <v>65</v>
      </c>
      <c r="AY92" s="123" t="s">
        <v>133</v>
      </c>
      <c r="BK92" s="132">
        <f>SUM(BK93:BK105)</f>
        <v>0</v>
      </c>
    </row>
    <row r="93" spans="2:65" s="1" customFormat="1" ht="16.5" customHeight="1">
      <c r="B93" s="135"/>
      <c r="C93" s="136" t="s">
        <v>72</v>
      </c>
      <c r="D93" s="136" t="s">
        <v>135</v>
      </c>
      <c r="E93" s="137" t="s">
        <v>770</v>
      </c>
      <c r="F93" s="138" t="s">
        <v>771</v>
      </c>
      <c r="G93" s="139" t="s">
        <v>364</v>
      </c>
      <c r="H93" s="140">
        <v>100</v>
      </c>
      <c r="I93" s="141"/>
      <c r="J93" s="142">
        <f t="shared" ref="J93:J105" si="0">ROUND(I93*H93,2)</f>
        <v>0</v>
      </c>
      <c r="K93" s="138" t="s">
        <v>1</v>
      </c>
      <c r="L93" s="26"/>
      <c r="M93" s="143" t="s">
        <v>1</v>
      </c>
      <c r="N93" s="144" t="s">
        <v>37</v>
      </c>
      <c r="O93" s="45"/>
      <c r="P93" s="145">
        <f t="shared" ref="P93:P105" si="1">O93*H93</f>
        <v>0</v>
      </c>
      <c r="Q93" s="145">
        <v>0</v>
      </c>
      <c r="R93" s="145">
        <f t="shared" ref="R93:R105" si="2">Q93*H93</f>
        <v>0</v>
      </c>
      <c r="S93" s="145">
        <v>0</v>
      </c>
      <c r="T93" s="146">
        <f t="shared" ref="T93:T105" si="3">S93*H93</f>
        <v>0</v>
      </c>
      <c r="AR93" s="12" t="s">
        <v>378</v>
      </c>
      <c r="AT93" s="12" t="s">
        <v>135</v>
      </c>
      <c r="AU93" s="12" t="s">
        <v>72</v>
      </c>
      <c r="AY93" s="12" t="s">
        <v>133</v>
      </c>
      <c r="BE93" s="147">
        <f t="shared" ref="BE93:BE105" si="4">IF(N93="základná",J93,0)</f>
        <v>0</v>
      </c>
      <c r="BF93" s="147">
        <f t="shared" ref="BF93:BF105" si="5">IF(N93="znížená",J93,0)</f>
        <v>0</v>
      </c>
      <c r="BG93" s="147">
        <f t="shared" ref="BG93:BG105" si="6">IF(N93="zákl. prenesená",J93,0)</f>
        <v>0</v>
      </c>
      <c r="BH93" s="147">
        <f t="shared" ref="BH93:BH105" si="7">IF(N93="zníž. prenesená",J93,0)</f>
        <v>0</v>
      </c>
      <c r="BI93" s="147">
        <f t="shared" ref="BI93:BI105" si="8">IF(N93="nulová",J93,0)</f>
        <v>0</v>
      </c>
      <c r="BJ93" s="12" t="s">
        <v>141</v>
      </c>
      <c r="BK93" s="147">
        <f t="shared" ref="BK93:BK105" si="9">ROUND(I93*H93,2)</f>
        <v>0</v>
      </c>
      <c r="BL93" s="12" t="s">
        <v>378</v>
      </c>
      <c r="BM93" s="12" t="s">
        <v>141</v>
      </c>
    </row>
    <row r="94" spans="2:65" s="1" customFormat="1" ht="16.5" customHeight="1">
      <c r="B94" s="135"/>
      <c r="C94" s="148" t="s">
        <v>141</v>
      </c>
      <c r="D94" s="148" t="s">
        <v>201</v>
      </c>
      <c r="E94" s="149" t="s">
        <v>772</v>
      </c>
      <c r="F94" s="150" t="s">
        <v>773</v>
      </c>
      <c r="G94" s="151" t="s">
        <v>364</v>
      </c>
      <c r="H94" s="152">
        <v>100</v>
      </c>
      <c r="I94" s="153"/>
      <c r="J94" s="154">
        <f t="shared" si="0"/>
        <v>0</v>
      </c>
      <c r="K94" s="150" t="s">
        <v>1</v>
      </c>
      <c r="L94" s="155"/>
      <c r="M94" s="156" t="s">
        <v>1</v>
      </c>
      <c r="N94" s="157" t="s">
        <v>37</v>
      </c>
      <c r="O94" s="45"/>
      <c r="P94" s="145">
        <f t="shared" si="1"/>
        <v>0</v>
      </c>
      <c r="Q94" s="145">
        <v>0</v>
      </c>
      <c r="R94" s="145">
        <f t="shared" si="2"/>
        <v>0</v>
      </c>
      <c r="S94" s="145">
        <v>0</v>
      </c>
      <c r="T94" s="146">
        <f t="shared" si="3"/>
        <v>0</v>
      </c>
      <c r="AR94" s="12" t="s">
        <v>774</v>
      </c>
      <c r="AT94" s="12" t="s">
        <v>201</v>
      </c>
      <c r="AU94" s="12" t="s">
        <v>72</v>
      </c>
      <c r="AY94" s="12" t="s">
        <v>133</v>
      </c>
      <c r="BE94" s="147">
        <f t="shared" si="4"/>
        <v>0</v>
      </c>
      <c r="BF94" s="147">
        <f t="shared" si="5"/>
        <v>0</v>
      </c>
      <c r="BG94" s="147">
        <f t="shared" si="6"/>
        <v>0</v>
      </c>
      <c r="BH94" s="147">
        <f t="shared" si="7"/>
        <v>0</v>
      </c>
      <c r="BI94" s="147">
        <f t="shared" si="8"/>
        <v>0</v>
      </c>
      <c r="BJ94" s="12" t="s">
        <v>141</v>
      </c>
      <c r="BK94" s="147">
        <f t="shared" si="9"/>
        <v>0</v>
      </c>
      <c r="BL94" s="12" t="s">
        <v>378</v>
      </c>
      <c r="BM94" s="12" t="s">
        <v>140</v>
      </c>
    </row>
    <row r="95" spans="2:65" s="1" customFormat="1" ht="16.5" customHeight="1">
      <c r="B95" s="135"/>
      <c r="C95" s="136" t="s">
        <v>147</v>
      </c>
      <c r="D95" s="136" t="s">
        <v>135</v>
      </c>
      <c r="E95" s="137" t="s">
        <v>775</v>
      </c>
      <c r="F95" s="138" t="s">
        <v>776</v>
      </c>
      <c r="G95" s="139" t="s">
        <v>364</v>
      </c>
      <c r="H95" s="140">
        <v>50</v>
      </c>
      <c r="I95" s="141"/>
      <c r="J95" s="142">
        <f t="shared" si="0"/>
        <v>0</v>
      </c>
      <c r="K95" s="138" t="s">
        <v>1</v>
      </c>
      <c r="L95" s="26"/>
      <c r="M95" s="143" t="s">
        <v>1</v>
      </c>
      <c r="N95" s="144" t="s">
        <v>37</v>
      </c>
      <c r="O95" s="45"/>
      <c r="P95" s="145">
        <f t="shared" si="1"/>
        <v>0</v>
      </c>
      <c r="Q95" s="145">
        <v>0</v>
      </c>
      <c r="R95" s="145">
        <f t="shared" si="2"/>
        <v>0</v>
      </c>
      <c r="S95" s="145">
        <v>0</v>
      </c>
      <c r="T95" s="146">
        <f t="shared" si="3"/>
        <v>0</v>
      </c>
      <c r="AR95" s="12" t="s">
        <v>378</v>
      </c>
      <c r="AT95" s="12" t="s">
        <v>135</v>
      </c>
      <c r="AU95" s="12" t="s">
        <v>72</v>
      </c>
      <c r="AY95" s="12" t="s">
        <v>133</v>
      </c>
      <c r="BE95" s="147">
        <f t="shared" si="4"/>
        <v>0</v>
      </c>
      <c r="BF95" s="147">
        <f t="shared" si="5"/>
        <v>0</v>
      </c>
      <c r="BG95" s="147">
        <f t="shared" si="6"/>
        <v>0</v>
      </c>
      <c r="BH95" s="147">
        <f t="shared" si="7"/>
        <v>0</v>
      </c>
      <c r="BI95" s="147">
        <f t="shared" si="8"/>
        <v>0</v>
      </c>
      <c r="BJ95" s="12" t="s">
        <v>141</v>
      </c>
      <c r="BK95" s="147">
        <f t="shared" si="9"/>
        <v>0</v>
      </c>
      <c r="BL95" s="12" t="s">
        <v>378</v>
      </c>
      <c r="BM95" s="12" t="s">
        <v>158</v>
      </c>
    </row>
    <row r="96" spans="2:65" s="1" customFormat="1" ht="16.5" customHeight="1">
      <c r="B96" s="135"/>
      <c r="C96" s="148" t="s">
        <v>140</v>
      </c>
      <c r="D96" s="148" t="s">
        <v>201</v>
      </c>
      <c r="E96" s="149" t="s">
        <v>777</v>
      </c>
      <c r="F96" s="150" t="s">
        <v>778</v>
      </c>
      <c r="G96" s="151" t="s">
        <v>364</v>
      </c>
      <c r="H96" s="152">
        <v>50</v>
      </c>
      <c r="I96" s="153"/>
      <c r="J96" s="154">
        <f t="shared" si="0"/>
        <v>0</v>
      </c>
      <c r="K96" s="150" t="s">
        <v>1</v>
      </c>
      <c r="L96" s="155"/>
      <c r="M96" s="156" t="s">
        <v>1</v>
      </c>
      <c r="N96" s="157" t="s">
        <v>37</v>
      </c>
      <c r="O96" s="45"/>
      <c r="P96" s="145">
        <f t="shared" si="1"/>
        <v>0</v>
      </c>
      <c r="Q96" s="145">
        <v>0</v>
      </c>
      <c r="R96" s="145">
        <f t="shared" si="2"/>
        <v>0</v>
      </c>
      <c r="S96" s="145">
        <v>0</v>
      </c>
      <c r="T96" s="146">
        <f t="shared" si="3"/>
        <v>0</v>
      </c>
      <c r="AR96" s="12" t="s">
        <v>774</v>
      </c>
      <c r="AT96" s="12" t="s">
        <v>201</v>
      </c>
      <c r="AU96" s="12" t="s">
        <v>72</v>
      </c>
      <c r="AY96" s="12" t="s">
        <v>133</v>
      </c>
      <c r="BE96" s="147">
        <f t="shared" si="4"/>
        <v>0</v>
      </c>
      <c r="BF96" s="147">
        <f t="shared" si="5"/>
        <v>0</v>
      </c>
      <c r="BG96" s="147">
        <f t="shared" si="6"/>
        <v>0</v>
      </c>
      <c r="BH96" s="147">
        <f t="shared" si="7"/>
        <v>0</v>
      </c>
      <c r="BI96" s="147">
        <f t="shared" si="8"/>
        <v>0</v>
      </c>
      <c r="BJ96" s="12" t="s">
        <v>141</v>
      </c>
      <c r="BK96" s="147">
        <f t="shared" si="9"/>
        <v>0</v>
      </c>
      <c r="BL96" s="12" t="s">
        <v>378</v>
      </c>
      <c r="BM96" s="12" t="s">
        <v>166</v>
      </c>
    </row>
    <row r="97" spans="2:65" s="1" customFormat="1" ht="16.5" customHeight="1">
      <c r="B97" s="135"/>
      <c r="C97" s="136" t="s">
        <v>154</v>
      </c>
      <c r="D97" s="136" t="s">
        <v>135</v>
      </c>
      <c r="E97" s="137" t="s">
        <v>779</v>
      </c>
      <c r="F97" s="138" t="s">
        <v>780</v>
      </c>
      <c r="G97" s="139" t="s">
        <v>364</v>
      </c>
      <c r="H97" s="140">
        <v>6</v>
      </c>
      <c r="I97" s="141"/>
      <c r="J97" s="142">
        <f t="shared" si="0"/>
        <v>0</v>
      </c>
      <c r="K97" s="138" t="s">
        <v>1</v>
      </c>
      <c r="L97" s="26"/>
      <c r="M97" s="143" t="s">
        <v>1</v>
      </c>
      <c r="N97" s="144" t="s">
        <v>37</v>
      </c>
      <c r="O97" s="45"/>
      <c r="P97" s="145">
        <f t="shared" si="1"/>
        <v>0</v>
      </c>
      <c r="Q97" s="145">
        <v>0</v>
      </c>
      <c r="R97" s="145">
        <f t="shared" si="2"/>
        <v>0</v>
      </c>
      <c r="S97" s="145">
        <v>0</v>
      </c>
      <c r="T97" s="146">
        <f t="shared" si="3"/>
        <v>0</v>
      </c>
      <c r="AR97" s="12" t="s">
        <v>378</v>
      </c>
      <c r="AT97" s="12" t="s">
        <v>135</v>
      </c>
      <c r="AU97" s="12" t="s">
        <v>72</v>
      </c>
      <c r="AY97" s="12" t="s">
        <v>133</v>
      </c>
      <c r="BE97" s="147">
        <f t="shared" si="4"/>
        <v>0</v>
      </c>
      <c r="BF97" s="147">
        <f t="shared" si="5"/>
        <v>0</v>
      </c>
      <c r="BG97" s="147">
        <f t="shared" si="6"/>
        <v>0</v>
      </c>
      <c r="BH97" s="147">
        <f t="shared" si="7"/>
        <v>0</v>
      </c>
      <c r="BI97" s="147">
        <f t="shared" si="8"/>
        <v>0</v>
      </c>
      <c r="BJ97" s="12" t="s">
        <v>141</v>
      </c>
      <c r="BK97" s="147">
        <f t="shared" si="9"/>
        <v>0</v>
      </c>
      <c r="BL97" s="12" t="s">
        <v>378</v>
      </c>
      <c r="BM97" s="12" t="s">
        <v>175</v>
      </c>
    </row>
    <row r="98" spans="2:65" s="1" customFormat="1" ht="16.5" customHeight="1">
      <c r="B98" s="135"/>
      <c r="C98" s="148" t="s">
        <v>158</v>
      </c>
      <c r="D98" s="148" t="s">
        <v>201</v>
      </c>
      <c r="E98" s="149" t="s">
        <v>781</v>
      </c>
      <c r="F98" s="150" t="s">
        <v>782</v>
      </c>
      <c r="G98" s="151" t="s">
        <v>364</v>
      </c>
      <c r="H98" s="152">
        <v>6</v>
      </c>
      <c r="I98" s="153"/>
      <c r="J98" s="154">
        <f t="shared" si="0"/>
        <v>0</v>
      </c>
      <c r="K98" s="150" t="s">
        <v>1</v>
      </c>
      <c r="L98" s="155"/>
      <c r="M98" s="156" t="s">
        <v>1</v>
      </c>
      <c r="N98" s="157" t="s">
        <v>37</v>
      </c>
      <c r="O98" s="45"/>
      <c r="P98" s="145">
        <f t="shared" si="1"/>
        <v>0</v>
      </c>
      <c r="Q98" s="145">
        <v>0</v>
      </c>
      <c r="R98" s="145">
        <f t="shared" si="2"/>
        <v>0</v>
      </c>
      <c r="S98" s="145">
        <v>0</v>
      </c>
      <c r="T98" s="146">
        <f t="shared" si="3"/>
        <v>0</v>
      </c>
      <c r="AR98" s="12" t="s">
        <v>774</v>
      </c>
      <c r="AT98" s="12" t="s">
        <v>201</v>
      </c>
      <c r="AU98" s="12" t="s">
        <v>72</v>
      </c>
      <c r="AY98" s="12" t="s">
        <v>133</v>
      </c>
      <c r="BE98" s="147">
        <f t="shared" si="4"/>
        <v>0</v>
      </c>
      <c r="BF98" s="147">
        <f t="shared" si="5"/>
        <v>0</v>
      </c>
      <c r="BG98" s="147">
        <f t="shared" si="6"/>
        <v>0</v>
      </c>
      <c r="BH98" s="147">
        <f t="shared" si="7"/>
        <v>0</v>
      </c>
      <c r="BI98" s="147">
        <f t="shared" si="8"/>
        <v>0</v>
      </c>
      <c r="BJ98" s="12" t="s">
        <v>141</v>
      </c>
      <c r="BK98" s="147">
        <f t="shared" si="9"/>
        <v>0</v>
      </c>
      <c r="BL98" s="12" t="s">
        <v>378</v>
      </c>
      <c r="BM98" s="12" t="s">
        <v>183</v>
      </c>
    </row>
    <row r="99" spans="2:65" s="1" customFormat="1" ht="16.5" customHeight="1">
      <c r="B99" s="135"/>
      <c r="C99" s="136" t="s">
        <v>162</v>
      </c>
      <c r="D99" s="136" t="s">
        <v>135</v>
      </c>
      <c r="E99" s="137" t="s">
        <v>783</v>
      </c>
      <c r="F99" s="138" t="s">
        <v>784</v>
      </c>
      <c r="G99" s="139" t="s">
        <v>785</v>
      </c>
      <c r="H99" s="140">
        <v>20</v>
      </c>
      <c r="I99" s="141"/>
      <c r="J99" s="142">
        <f t="shared" si="0"/>
        <v>0</v>
      </c>
      <c r="K99" s="138" t="s">
        <v>1</v>
      </c>
      <c r="L99" s="26"/>
      <c r="M99" s="143" t="s">
        <v>1</v>
      </c>
      <c r="N99" s="144" t="s">
        <v>37</v>
      </c>
      <c r="O99" s="45"/>
      <c r="P99" s="145">
        <f t="shared" si="1"/>
        <v>0</v>
      </c>
      <c r="Q99" s="145">
        <v>0</v>
      </c>
      <c r="R99" s="145">
        <f t="shared" si="2"/>
        <v>0</v>
      </c>
      <c r="S99" s="145">
        <v>0</v>
      </c>
      <c r="T99" s="146">
        <f t="shared" si="3"/>
        <v>0</v>
      </c>
      <c r="AR99" s="12" t="s">
        <v>378</v>
      </c>
      <c r="AT99" s="12" t="s">
        <v>135</v>
      </c>
      <c r="AU99" s="12" t="s">
        <v>72</v>
      </c>
      <c r="AY99" s="12" t="s">
        <v>133</v>
      </c>
      <c r="BE99" s="147">
        <f t="shared" si="4"/>
        <v>0</v>
      </c>
      <c r="BF99" s="147">
        <f t="shared" si="5"/>
        <v>0</v>
      </c>
      <c r="BG99" s="147">
        <f t="shared" si="6"/>
        <v>0</v>
      </c>
      <c r="BH99" s="147">
        <f t="shared" si="7"/>
        <v>0</v>
      </c>
      <c r="BI99" s="147">
        <f t="shared" si="8"/>
        <v>0</v>
      </c>
      <c r="BJ99" s="12" t="s">
        <v>141</v>
      </c>
      <c r="BK99" s="147">
        <f t="shared" si="9"/>
        <v>0</v>
      </c>
      <c r="BL99" s="12" t="s">
        <v>378</v>
      </c>
      <c r="BM99" s="12" t="s">
        <v>191</v>
      </c>
    </row>
    <row r="100" spans="2:65" s="1" customFormat="1" ht="16.5" customHeight="1">
      <c r="B100" s="135"/>
      <c r="C100" s="148" t="s">
        <v>166</v>
      </c>
      <c r="D100" s="148" t="s">
        <v>201</v>
      </c>
      <c r="E100" s="149" t="s">
        <v>786</v>
      </c>
      <c r="F100" s="150" t="s">
        <v>787</v>
      </c>
      <c r="G100" s="151" t="s">
        <v>785</v>
      </c>
      <c r="H100" s="152">
        <v>8</v>
      </c>
      <c r="I100" s="153"/>
      <c r="J100" s="154">
        <f t="shared" si="0"/>
        <v>0</v>
      </c>
      <c r="K100" s="150" t="s">
        <v>1</v>
      </c>
      <c r="L100" s="155"/>
      <c r="M100" s="156" t="s">
        <v>1</v>
      </c>
      <c r="N100" s="157" t="s">
        <v>37</v>
      </c>
      <c r="O100" s="45"/>
      <c r="P100" s="145">
        <f t="shared" si="1"/>
        <v>0</v>
      </c>
      <c r="Q100" s="145">
        <v>0</v>
      </c>
      <c r="R100" s="145">
        <f t="shared" si="2"/>
        <v>0</v>
      </c>
      <c r="S100" s="145">
        <v>0</v>
      </c>
      <c r="T100" s="146">
        <f t="shared" si="3"/>
        <v>0</v>
      </c>
      <c r="AR100" s="12" t="s">
        <v>774</v>
      </c>
      <c r="AT100" s="12" t="s">
        <v>201</v>
      </c>
      <c r="AU100" s="12" t="s">
        <v>72</v>
      </c>
      <c r="AY100" s="12" t="s">
        <v>133</v>
      </c>
      <c r="BE100" s="147">
        <f t="shared" si="4"/>
        <v>0</v>
      </c>
      <c r="BF100" s="147">
        <f t="shared" si="5"/>
        <v>0</v>
      </c>
      <c r="BG100" s="147">
        <f t="shared" si="6"/>
        <v>0</v>
      </c>
      <c r="BH100" s="147">
        <f t="shared" si="7"/>
        <v>0</v>
      </c>
      <c r="BI100" s="147">
        <f t="shared" si="8"/>
        <v>0</v>
      </c>
      <c r="BJ100" s="12" t="s">
        <v>141</v>
      </c>
      <c r="BK100" s="147">
        <f t="shared" si="9"/>
        <v>0</v>
      </c>
      <c r="BL100" s="12" t="s">
        <v>378</v>
      </c>
      <c r="BM100" s="12" t="s">
        <v>200</v>
      </c>
    </row>
    <row r="101" spans="2:65" s="1" customFormat="1" ht="16.5" customHeight="1">
      <c r="B101" s="135"/>
      <c r="C101" s="148" t="s">
        <v>170</v>
      </c>
      <c r="D101" s="148" t="s">
        <v>201</v>
      </c>
      <c r="E101" s="149" t="s">
        <v>788</v>
      </c>
      <c r="F101" s="150" t="s">
        <v>789</v>
      </c>
      <c r="G101" s="151" t="s">
        <v>785</v>
      </c>
      <c r="H101" s="152">
        <v>12</v>
      </c>
      <c r="I101" s="153"/>
      <c r="J101" s="154">
        <f t="shared" si="0"/>
        <v>0</v>
      </c>
      <c r="K101" s="150" t="s">
        <v>1</v>
      </c>
      <c r="L101" s="155"/>
      <c r="M101" s="156" t="s">
        <v>1</v>
      </c>
      <c r="N101" s="157" t="s">
        <v>37</v>
      </c>
      <c r="O101" s="45"/>
      <c r="P101" s="145">
        <f t="shared" si="1"/>
        <v>0</v>
      </c>
      <c r="Q101" s="145">
        <v>0</v>
      </c>
      <c r="R101" s="145">
        <f t="shared" si="2"/>
        <v>0</v>
      </c>
      <c r="S101" s="145">
        <v>0</v>
      </c>
      <c r="T101" s="146">
        <f t="shared" si="3"/>
        <v>0</v>
      </c>
      <c r="AR101" s="12" t="s">
        <v>774</v>
      </c>
      <c r="AT101" s="12" t="s">
        <v>201</v>
      </c>
      <c r="AU101" s="12" t="s">
        <v>72</v>
      </c>
      <c r="AY101" s="12" t="s">
        <v>133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2" t="s">
        <v>141</v>
      </c>
      <c r="BK101" s="147">
        <f t="shared" si="9"/>
        <v>0</v>
      </c>
      <c r="BL101" s="12" t="s">
        <v>378</v>
      </c>
      <c r="BM101" s="12" t="s">
        <v>208</v>
      </c>
    </row>
    <row r="102" spans="2:65" s="1" customFormat="1" ht="16.5" customHeight="1">
      <c r="B102" s="135"/>
      <c r="C102" s="136" t="s">
        <v>175</v>
      </c>
      <c r="D102" s="136" t="s">
        <v>135</v>
      </c>
      <c r="E102" s="137" t="s">
        <v>790</v>
      </c>
      <c r="F102" s="138" t="s">
        <v>791</v>
      </c>
      <c r="G102" s="139" t="s">
        <v>785</v>
      </c>
      <c r="H102" s="140">
        <v>30</v>
      </c>
      <c r="I102" s="141"/>
      <c r="J102" s="142">
        <f t="shared" si="0"/>
        <v>0</v>
      </c>
      <c r="K102" s="138" t="s">
        <v>1</v>
      </c>
      <c r="L102" s="26"/>
      <c r="M102" s="143" t="s">
        <v>1</v>
      </c>
      <c r="N102" s="144" t="s">
        <v>37</v>
      </c>
      <c r="O102" s="45"/>
      <c r="P102" s="145">
        <f t="shared" si="1"/>
        <v>0</v>
      </c>
      <c r="Q102" s="145">
        <v>0</v>
      </c>
      <c r="R102" s="145">
        <f t="shared" si="2"/>
        <v>0</v>
      </c>
      <c r="S102" s="145">
        <v>0</v>
      </c>
      <c r="T102" s="146">
        <f t="shared" si="3"/>
        <v>0</v>
      </c>
      <c r="AR102" s="12" t="s">
        <v>378</v>
      </c>
      <c r="AT102" s="12" t="s">
        <v>135</v>
      </c>
      <c r="AU102" s="12" t="s">
        <v>72</v>
      </c>
      <c r="AY102" s="12" t="s">
        <v>133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2" t="s">
        <v>141</v>
      </c>
      <c r="BK102" s="147">
        <f t="shared" si="9"/>
        <v>0</v>
      </c>
      <c r="BL102" s="12" t="s">
        <v>378</v>
      </c>
      <c r="BM102" s="12" t="s">
        <v>7</v>
      </c>
    </row>
    <row r="103" spans="2:65" s="1" customFormat="1" ht="16.5" customHeight="1">
      <c r="B103" s="135"/>
      <c r="C103" s="148" t="s">
        <v>179</v>
      </c>
      <c r="D103" s="148" t="s">
        <v>201</v>
      </c>
      <c r="E103" s="149" t="s">
        <v>792</v>
      </c>
      <c r="F103" s="150" t="s">
        <v>793</v>
      </c>
      <c r="G103" s="151" t="s">
        <v>785</v>
      </c>
      <c r="H103" s="152">
        <v>30</v>
      </c>
      <c r="I103" s="153"/>
      <c r="J103" s="154">
        <f t="shared" si="0"/>
        <v>0</v>
      </c>
      <c r="K103" s="150" t="s">
        <v>1</v>
      </c>
      <c r="L103" s="155"/>
      <c r="M103" s="156" t="s">
        <v>1</v>
      </c>
      <c r="N103" s="157" t="s">
        <v>37</v>
      </c>
      <c r="O103" s="45"/>
      <c r="P103" s="145">
        <f t="shared" si="1"/>
        <v>0</v>
      </c>
      <c r="Q103" s="145">
        <v>0</v>
      </c>
      <c r="R103" s="145">
        <f t="shared" si="2"/>
        <v>0</v>
      </c>
      <c r="S103" s="145">
        <v>0</v>
      </c>
      <c r="T103" s="146">
        <f t="shared" si="3"/>
        <v>0</v>
      </c>
      <c r="AR103" s="12" t="s">
        <v>774</v>
      </c>
      <c r="AT103" s="12" t="s">
        <v>201</v>
      </c>
      <c r="AU103" s="12" t="s">
        <v>72</v>
      </c>
      <c r="AY103" s="12" t="s">
        <v>133</v>
      </c>
      <c r="BE103" s="147">
        <f t="shared" si="4"/>
        <v>0</v>
      </c>
      <c r="BF103" s="147">
        <f t="shared" si="5"/>
        <v>0</v>
      </c>
      <c r="BG103" s="147">
        <f t="shared" si="6"/>
        <v>0</v>
      </c>
      <c r="BH103" s="147">
        <f t="shared" si="7"/>
        <v>0</v>
      </c>
      <c r="BI103" s="147">
        <f t="shared" si="8"/>
        <v>0</v>
      </c>
      <c r="BJ103" s="12" t="s">
        <v>141</v>
      </c>
      <c r="BK103" s="147">
        <f t="shared" si="9"/>
        <v>0</v>
      </c>
      <c r="BL103" s="12" t="s">
        <v>378</v>
      </c>
      <c r="BM103" s="12" t="s">
        <v>223</v>
      </c>
    </row>
    <row r="104" spans="2:65" s="1" customFormat="1" ht="16.5" customHeight="1">
      <c r="B104" s="135"/>
      <c r="C104" s="136" t="s">
        <v>183</v>
      </c>
      <c r="D104" s="136" t="s">
        <v>135</v>
      </c>
      <c r="E104" s="137" t="s">
        <v>794</v>
      </c>
      <c r="F104" s="138" t="s">
        <v>795</v>
      </c>
      <c r="G104" s="139" t="s">
        <v>785</v>
      </c>
      <c r="H104" s="140">
        <v>32</v>
      </c>
      <c r="I104" s="141"/>
      <c r="J104" s="142">
        <f t="shared" si="0"/>
        <v>0</v>
      </c>
      <c r="K104" s="138" t="s">
        <v>1</v>
      </c>
      <c r="L104" s="26"/>
      <c r="M104" s="143" t="s">
        <v>1</v>
      </c>
      <c r="N104" s="144" t="s">
        <v>37</v>
      </c>
      <c r="O104" s="45"/>
      <c r="P104" s="145">
        <f t="shared" si="1"/>
        <v>0</v>
      </c>
      <c r="Q104" s="145">
        <v>0</v>
      </c>
      <c r="R104" s="145">
        <f t="shared" si="2"/>
        <v>0</v>
      </c>
      <c r="S104" s="145">
        <v>0</v>
      </c>
      <c r="T104" s="146">
        <f t="shared" si="3"/>
        <v>0</v>
      </c>
      <c r="AR104" s="12" t="s">
        <v>378</v>
      </c>
      <c r="AT104" s="12" t="s">
        <v>135</v>
      </c>
      <c r="AU104" s="12" t="s">
        <v>72</v>
      </c>
      <c r="AY104" s="12" t="s">
        <v>133</v>
      </c>
      <c r="BE104" s="147">
        <f t="shared" si="4"/>
        <v>0</v>
      </c>
      <c r="BF104" s="147">
        <f t="shared" si="5"/>
        <v>0</v>
      </c>
      <c r="BG104" s="147">
        <f t="shared" si="6"/>
        <v>0</v>
      </c>
      <c r="BH104" s="147">
        <f t="shared" si="7"/>
        <v>0</v>
      </c>
      <c r="BI104" s="147">
        <f t="shared" si="8"/>
        <v>0</v>
      </c>
      <c r="BJ104" s="12" t="s">
        <v>141</v>
      </c>
      <c r="BK104" s="147">
        <f t="shared" si="9"/>
        <v>0</v>
      </c>
      <c r="BL104" s="12" t="s">
        <v>378</v>
      </c>
      <c r="BM104" s="12" t="s">
        <v>230</v>
      </c>
    </row>
    <row r="105" spans="2:65" s="1" customFormat="1" ht="16.5" customHeight="1">
      <c r="B105" s="135"/>
      <c r="C105" s="148" t="s">
        <v>187</v>
      </c>
      <c r="D105" s="148" t="s">
        <v>201</v>
      </c>
      <c r="E105" s="149" t="s">
        <v>796</v>
      </c>
      <c r="F105" s="150" t="s">
        <v>797</v>
      </c>
      <c r="G105" s="151" t="s">
        <v>785</v>
      </c>
      <c r="H105" s="152">
        <v>32</v>
      </c>
      <c r="I105" s="153"/>
      <c r="J105" s="154">
        <f t="shared" si="0"/>
        <v>0</v>
      </c>
      <c r="K105" s="150" t="s">
        <v>1</v>
      </c>
      <c r="L105" s="155"/>
      <c r="M105" s="156" t="s">
        <v>1</v>
      </c>
      <c r="N105" s="157" t="s">
        <v>37</v>
      </c>
      <c r="O105" s="45"/>
      <c r="P105" s="145">
        <f t="shared" si="1"/>
        <v>0</v>
      </c>
      <c r="Q105" s="145">
        <v>0</v>
      </c>
      <c r="R105" s="145">
        <f t="shared" si="2"/>
        <v>0</v>
      </c>
      <c r="S105" s="145">
        <v>0</v>
      </c>
      <c r="T105" s="146">
        <f t="shared" si="3"/>
        <v>0</v>
      </c>
      <c r="AR105" s="12" t="s">
        <v>774</v>
      </c>
      <c r="AT105" s="12" t="s">
        <v>201</v>
      </c>
      <c r="AU105" s="12" t="s">
        <v>72</v>
      </c>
      <c r="AY105" s="12" t="s">
        <v>133</v>
      </c>
      <c r="BE105" s="147">
        <f t="shared" si="4"/>
        <v>0</v>
      </c>
      <c r="BF105" s="147">
        <f t="shared" si="5"/>
        <v>0</v>
      </c>
      <c r="BG105" s="147">
        <f t="shared" si="6"/>
        <v>0</v>
      </c>
      <c r="BH105" s="147">
        <f t="shared" si="7"/>
        <v>0</v>
      </c>
      <c r="BI105" s="147">
        <f t="shared" si="8"/>
        <v>0</v>
      </c>
      <c r="BJ105" s="12" t="s">
        <v>141</v>
      </c>
      <c r="BK105" s="147">
        <f t="shared" si="9"/>
        <v>0</v>
      </c>
      <c r="BL105" s="12" t="s">
        <v>378</v>
      </c>
      <c r="BM105" s="12" t="s">
        <v>237</v>
      </c>
    </row>
    <row r="106" spans="2:65" s="10" customFormat="1" ht="25.9" customHeight="1">
      <c r="B106" s="122"/>
      <c r="D106" s="123" t="s">
        <v>64</v>
      </c>
      <c r="E106" s="124" t="s">
        <v>798</v>
      </c>
      <c r="F106" s="124" t="s">
        <v>799</v>
      </c>
      <c r="I106" s="125"/>
      <c r="J106" s="126">
        <f>BK106</f>
        <v>0</v>
      </c>
      <c r="L106" s="122"/>
      <c r="M106" s="127"/>
      <c r="N106" s="128"/>
      <c r="O106" s="128"/>
      <c r="P106" s="129">
        <f>P107+SUM(P108:P110)</f>
        <v>0</v>
      </c>
      <c r="Q106" s="128"/>
      <c r="R106" s="129">
        <f>R107+SUM(R108:R110)</f>
        <v>2.7000000000000001E-3</v>
      </c>
      <c r="S106" s="128"/>
      <c r="T106" s="130">
        <f>T107+SUM(T108:T110)</f>
        <v>0.54</v>
      </c>
      <c r="AR106" s="123" t="s">
        <v>147</v>
      </c>
      <c r="AT106" s="131" t="s">
        <v>64</v>
      </c>
      <c r="AU106" s="131" t="s">
        <v>65</v>
      </c>
      <c r="AY106" s="123" t="s">
        <v>133</v>
      </c>
      <c r="BK106" s="132">
        <f>BK107+SUM(BK108:BK110)</f>
        <v>0</v>
      </c>
    </row>
    <row r="107" spans="2:65" s="1" customFormat="1" ht="16.5" customHeight="1">
      <c r="B107" s="135"/>
      <c r="C107" s="136" t="s">
        <v>191</v>
      </c>
      <c r="D107" s="136" t="s">
        <v>135</v>
      </c>
      <c r="E107" s="137" t="s">
        <v>800</v>
      </c>
      <c r="F107" s="138" t="s">
        <v>801</v>
      </c>
      <c r="G107" s="139" t="s">
        <v>785</v>
      </c>
      <c r="H107" s="140">
        <v>20</v>
      </c>
      <c r="I107" s="141"/>
      <c r="J107" s="142">
        <f>ROUND(I107*H107,2)</f>
        <v>0</v>
      </c>
      <c r="K107" s="138" t="s">
        <v>1</v>
      </c>
      <c r="L107" s="26"/>
      <c r="M107" s="143" t="s">
        <v>1</v>
      </c>
      <c r="N107" s="144" t="s">
        <v>37</v>
      </c>
      <c r="O107" s="45"/>
      <c r="P107" s="145">
        <f>O107*H107</f>
        <v>0</v>
      </c>
      <c r="Q107" s="145">
        <v>0</v>
      </c>
      <c r="R107" s="145">
        <f>Q107*H107</f>
        <v>0</v>
      </c>
      <c r="S107" s="145">
        <v>0</v>
      </c>
      <c r="T107" s="146">
        <f>S107*H107</f>
        <v>0</v>
      </c>
      <c r="AR107" s="12" t="s">
        <v>378</v>
      </c>
      <c r="AT107" s="12" t="s">
        <v>135</v>
      </c>
      <c r="AU107" s="12" t="s">
        <v>72</v>
      </c>
      <c r="AY107" s="12" t="s">
        <v>133</v>
      </c>
      <c r="BE107" s="147">
        <f>IF(N107="základná",J107,0)</f>
        <v>0</v>
      </c>
      <c r="BF107" s="147">
        <f>IF(N107="znížená",J107,0)</f>
        <v>0</v>
      </c>
      <c r="BG107" s="147">
        <f>IF(N107="zákl. prenesená",J107,0)</f>
        <v>0</v>
      </c>
      <c r="BH107" s="147">
        <f>IF(N107="zníž. prenesená",J107,0)</f>
        <v>0</v>
      </c>
      <c r="BI107" s="147">
        <f>IF(N107="nulová",J107,0)</f>
        <v>0</v>
      </c>
      <c r="BJ107" s="12" t="s">
        <v>141</v>
      </c>
      <c r="BK107" s="147">
        <f>ROUND(I107*H107,2)</f>
        <v>0</v>
      </c>
      <c r="BL107" s="12" t="s">
        <v>378</v>
      </c>
      <c r="BM107" s="12" t="s">
        <v>245</v>
      </c>
    </row>
    <row r="108" spans="2:65" s="1" customFormat="1" ht="16.5" customHeight="1">
      <c r="B108" s="135"/>
      <c r="C108" s="136" t="s">
        <v>196</v>
      </c>
      <c r="D108" s="136" t="s">
        <v>135</v>
      </c>
      <c r="E108" s="137" t="s">
        <v>802</v>
      </c>
      <c r="F108" s="138" t="s">
        <v>803</v>
      </c>
      <c r="G108" s="139" t="s">
        <v>785</v>
      </c>
      <c r="H108" s="140">
        <v>1</v>
      </c>
      <c r="I108" s="141"/>
      <c r="J108" s="142">
        <f>ROUND(I108*H108,2)</f>
        <v>0</v>
      </c>
      <c r="K108" s="138" t="s">
        <v>1</v>
      </c>
      <c r="L108" s="26"/>
      <c r="M108" s="143" t="s">
        <v>1</v>
      </c>
      <c r="N108" s="144" t="s">
        <v>37</v>
      </c>
      <c r="O108" s="45"/>
      <c r="P108" s="145">
        <f>O108*H108</f>
        <v>0</v>
      </c>
      <c r="Q108" s="145">
        <v>0</v>
      </c>
      <c r="R108" s="145">
        <f>Q108*H108</f>
        <v>0</v>
      </c>
      <c r="S108" s="145">
        <v>0</v>
      </c>
      <c r="T108" s="146">
        <f>S108*H108</f>
        <v>0</v>
      </c>
      <c r="AR108" s="12" t="s">
        <v>378</v>
      </c>
      <c r="AT108" s="12" t="s">
        <v>135</v>
      </c>
      <c r="AU108" s="12" t="s">
        <v>72</v>
      </c>
      <c r="AY108" s="12" t="s">
        <v>133</v>
      </c>
      <c r="BE108" s="147">
        <f>IF(N108="základná",J108,0)</f>
        <v>0</v>
      </c>
      <c r="BF108" s="147">
        <f>IF(N108="znížená",J108,0)</f>
        <v>0</v>
      </c>
      <c r="BG108" s="147">
        <f>IF(N108="zákl. prenesená",J108,0)</f>
        <v>0</v>
      </c>
      <c r="BH108" s="147">
        <f>IF(N108="zníž. prenesená",J108,0)</f>
        <v>0</v>
      </c>
      <c r="BI108" s="147">
        <f>IF(N108="nulová",J108,0)</f>
        <v>0</v>
      </c>
      <c r="BJ108" s="12" t="s">
        <v>141</v>
      </c>
      <c r="BK108" s="147">
        <f>ROUND(I108*H108,2)</f>
        <v>0</v>
      </c>
      <c r="BL108" s="12" t="s">
        <v>378</v>
      </c>
      <c r="BM108" s="12" t="s">
        <v>253</v>
      </c>
    </row>
    <row r="109" spans="2:65" s="1" customFormat="1" ht="16.5" customHeight="1">
      <c r="B109" s="135"/>
      <c r="C109" s="136" t="s">
        <v>200</v>
      </c>
      <c r="D109" s="136" t="s">
        <v>135</v>
      </c>
      <c r="E109" s="137" t="s">
        <v>804</v>
      </c>
      <c r="F109" s="138" t="s">
        <v>805</v>
      </c>
      <c r="G109" s="139" t="s">
        <v>364</v>
      </c>
      <c r="H109" s="140">
        <v>270</v>
      </c>
      <c r="I109" s="141"/>
      <c r="J109" s="142">
        <f>ROUND(I109*H109,2)</f>
        <v>0</v>
      </c>
      <c r="K109" s="138" t="s">
        <v>1</v>
      </c>
      <c r="L109" s="26"/>
      <c r="M109" s="143" t="s">
        <v>1</v>
      </c>
      <c r="N109" s="144" t="s">
        <v>37</v>
      </c>
      <c r="O109" s="45"/>
      <c r="P109" s="145">
        <f>O109*H109</f>
        <v>0</v>
      </c>
      <c r="Q109" s="145">
        <v>1.0000000000000001E-5</v>
      </c>
      <c r="R109" s="145">
        <f>Q109*H109</f>
        <v>2.7000000000000001E-3</v>
      </c>
      <c r="S109" s="145">
        <v>2E-3</v>
      </c>
      <c r="T109" s="146">
        <f>S109*H109</f>
        <v>0.54</v>
      </c>
      <c r="AR109" s="12" t="s">
        <v>378</v>
      </c>
      <c r="AT109" s="12" t="s">
        <v>135</v>
      </c>
      <c r="AU109" s="12" t="s">
        <v>72</v>
      </c>
      <c r="AY109" s="12" t="s">
        <v>133</v>
      </c>
      <c r="BE109" s="147">
        <f>IF(N109="základná",J109,0)</f>
        <v>0</v>
      </c>
      <c r="BF109" s="147">
        <f>IF(N109="znížená",J109,0)</f>
        <v>0</v>
      </c>
      <c r="BG109" s="147">
        <f>IF(N109="zákl. prenesená",J109,0)</f>
        <v>0</v>
      </c>
      <c r="BH109" s="147">
        <f>IF(N109="zníž. prenesená",J109,0)</f>
        <v>0</v>
      </c>
      <c r="BI109" s="147">
        <f>IF(N109="nulová",J109,0)</f>
        <v>0</v>
      </c>
      <c r="BJ109" s="12" t="s">
        <v>141</v>
      </c>
      <c r="BK109" s="147">
        <f>ROUND(I109*H109,2)</f>
        <v>0</v>
      </c>
      <c r="BL109" s="12" t="s">
        <v>378</v>
      </c>
      <c r="BM109" s="12" t="s">
        <v>261</v>
      </c>
    </row>
    <row r="110" spans="2:65" s="10" customFormat="1" ht="22.9" customHeight="1">
      <c r="B110" s="122"/>
      <c r="D110" s="123" t="s">
        <v>64</v>
      </c>
      <c r="E110" s="133" t="s">
        <v>806</v>
      </c>
      <c r="F110" s="133" t="s">
        <v>807</v>
      </c>
      <c r="I110" s="125"/>
      <c r="J110" s="134">
        <f>BK110</f>
        <v>0</v>
      </c>
      <c r="L110" s="122"/>
      <c r="M110" s="127"/>
      <c r="N110" s="128"/>
      <c r="O110" s="128"/>
      <c r="P110" s="129">
        <f>SUM(P111:P112)</f>
        <v>0</v>
      </c>
      <c r="Q110" s="128"/>
      <c r="R110" s="129">
        <f>SUM(R111:R112)</f>
        <v>0</v>
      </c>
      <c r="S110" s="128"/>
      <c r="T110" s="130">
        <f>SUM(T111:T112)</f>
        <v>0</v>
      </c>
      <c r="AR110" s="123" t="s">
        <v>147</v>
      </c>
      <c r="AT110" s="131" t="s">
        <v>64</v>
      </c>
      <c r="AU110" s="131" t="s">
        <v>72</v>
      </c>
      <c r="AY110" s="123" t="s">
        <v>133</v>
      </c>
      <c r="BK110" s="132">
        <f>SUM(BK111:BK112)</f>
        <v>0</v>
      </c>
    </row>
    <row r="111" spans="2:65" s="1" customFormat="1" ht="16.5" customHeight="1">
      <c r="B111" s="135"/>
      <c r="C111" s="136" t="s">
        <v>205</v>
      </c>
      <c r="D111" s="136" t="s">
        <v>135</v>
      </c>
      <c r="E111" s="137" t="s">
        <v>808</v>
      </c>
      <c r="F111" s="138" t="s">
        <v>809</v>
      </c>
      <c r="G111" s="139" t="s">
        <v>785</v>
      </c>
      <c r="H111" s="140">
        <v>25</v>
      </c>
      <c r="I111" s="141"/>
      <c r="J111" s="142">
        <f>ROUND(I111*H111,2)</f>
        <v>0</v>
      </c>
      <c r="K111" s="138" t="s">
        <v>1</v>
      </c>
      <c r="L111" s="26"/>
      <c r="M111" s="143" t="s">
        <v>1</v>
      </c>
      <c r="N111" s="144" t="s">
        <v>37</v>
      </c>
      <c r="O111" s="45"/>
      <c r="P111" s="145">
        <f>O111*H111</f>
        <v>0</v>
      </c>
      <c r="Q111" s="145">
        <v>0</v>
      </c>
      <c r="R111" s="145">
        <f>Q111*H111</f>
        <v>0</v>
      </c>
      <c r="S111" s="145">
        <v>0</v>
      </c>
      <c r="T111" s="146">
        <f>S111*H111</f>
        <v>0</v>
      </c>
      <c r="AR111" s="12" t="s">
        <v>378</v>
      </c>
      <c r="AT111" s="12" t="s">
        <v>135</v>
      </c>
      <c r="AU111" s="12" t="s">
        <v>141</v>
      </c>
      <c r="AY111" s="12" t="s">
        <v>133</v>
      </c>
      <c r="BE111" s="147">
        <f>IF(N111="základná",J111,0)</f>
        <v>0</v>
      </c>
      <c r="BF111" s="147">
        <f>IF(N111="znížená",J111,0)</f>
        <v>0</v>
      </c>
      <c r="BG111" s="147">
        <f>IF(N111="zákl. prenesená",J111,0)</f>
        <v>0</v>
      </c>
      <c r="BH111" s="147">
        <f>IF(N111="zníž. prenesená",J111,0)</f>
        <v>0</v>
      </c>
      <c r="BI111" s="147">
        <f>IF(N111="nulová",J111,0)</f>
        <v>0</v>
      </c>
      <c r="BJ111" s="12" t="s">
        <v>141</v>
      </c>
      <c r="BK111" s="147">
        <f>ROUND(I111*H111,2)</f>
        <v>0</v>
      </c>
      <c r="BL111" s="12" t="s">
        <v>378</v>
      </c>
      <c r="BM111" s="12" t="s">
        <v>269</v>
      </c>
    </row>
    <row r="112" spans="2:65" s="1" customFormat="1" ht="16.5" customHeight="1">
      <c r="B112" s="135"/>
      <c r="C112" s="136" t="s">
        <v>208</v>
      </c>
      <c r="D112" s="136" t="s">
        <v>135</v>
      </c>
      <c r="E112" s="137" t="s">
        <v>810</v>
      </c>
      <c r="F112" s="138" t="s">
        <v>811</v>
      </c>
      <c r="G112" s="139" t="s">
        <v>785</v>
      </c>
      <c r="H112" s="140">
        <v>7</v>
      </c>
      <c r="I112" s="141"/>
      <c r="J112" s="142">
        <f>ROUND(I112*H112,2)</f>
        <v>0</v>
      </c>
      <c r="K112" s="138" t="s">
        <v>1</v>
      </c>
      <c r="L112" s="26"/>
      <c r="M112" s="143" t="s">
        <v>1</v>
      </c>
      <c r="N112" s="144" t="s">
        <v>37</v>
      </c>
      <c r="O112" s="45"/>
      <c r="P112" s="145">
        <f>O112*H112</f>
        <v>0</v>
      </c>
      <c r="Q112" s="145">
        <v>0</v>
      </c>
      <c r="R112" s="145">
        <f>Q112*H112</f>
        <v>0</v>
      </c>
      <c r="S112" s="145">
        <v>0</v>
      </c>
      <c r="T112" s="146">
        <f>S112*H112</f>
        <v>0</v>
      </c>
      <c r="AR112" s="12" t="s">
        <v>378</v>
      </c>
      <c r="AT112" s="12" t="s">
        <v>135</v>
      </c>
      <c r="AU112" s="12" t="s">
        <v>141</v>
      </c>
      <c r="AY112" s="12" t="s">
        <v>133</v>
      </c>
      <c r="BE112" s="147">
        <f>IF(N112="základná",J112,0)</f>
        <v>0</v>
      </c>
      <c r="BF112" s="147">
        <f>IF(N112="znížená",J112,0)</f>
        <v>0</v>
      </c>
      <c r="BG112" s="147">
        <f>IF(N112="zákl. prenesená",J112,0)</f>
        <v>0</v>
      </c>
      <c r="BH112" s="147">
        <f>IF(N112="zníž. prenesená",J112,0)</f>
        <v>0</v>
      </c>
      <c r="BI112" s="147">
        <f>IF(N112="nulová",J112,0)</f>
        <v>0</v>
      </c>
      <c r="BJ112" s="12" t="s">
        <v>141</v>
      </c>
      <c r="BK112" s="147">
        <f>ROUND(I112*H112,2)</f>
        <v>0</v>
      </c>
      <c r="BL112" s="12" t="s">
        <v>378</v>
      </c>
      <c r="BM112" s="12" t="s">
        <v>277</v>
      </c>
    </row>
    <row r="113" spans="2:65" s="10" customFormat="1" ht="25.9" customHeight="1">
      <c r="B113" s="122"/>
      <c r="D113" s="123" t="s">
        <v>64</v>
      </c>
      <c r="E113" s="124" t="s">
        <v>812</v>
      </c>
      <c r="F113" s="124" t="s">
        <v>813</v>
      </c>
      <c r="I113" s="125"/>
      <c r="J113" s="126">
        <f>BK113</f>
        <v>0</v>
      </c>
      <c r="L113" s="122"/>
      <c r="M113" s="127"/>
      <c r="N113" s="128"/>
      <c r="O113" s="128"/>
      <c r="P113" s="129">
        <f>SUM(P114:P123)</f>
        <v>0</v>
      </c>
      <c r="Q113" s="128"/>
      <c r="R113" s="129">
        <f>SUM(R114:R123)</f>
        <v>0</v>
      </c>
      <c r="S113" s="128"/>
      <c r="T113" s="130">
        <f>SUM(T114:T123)</f>
        <v>0</v>
      </c>
      <c r="AR113" s="123" t="s">
        <v>147</v>
      </c>
      <c r="AT113" s="131" t="s">
        <v>64</v>
      </c>
      <c r="AU113" s="131" t="s">
        <v>65</v>
      </c>
      <c r="AY113" s="123" t="s">
        <v>133</v>
      </c>
      <c r="BK113" s="132">
        <f>SUM(BK114:BK123)</f>
        <v>0</v>
      </c>
    </row>
    <row r="114" spans="2:65" s="1" customFormat="1" ht="16.5" customHeight="1">
      <c r="B114" s="135"/>
      <c r="C114" s="136" t="s">
        <v>212</v>
      </c>
      <c r="D114" s="136" t="s">
        <v>135</v>
      </c>
      <c r="E114" s="137" t="s">
        <v>814</v>
      </c>
      <c r="F114" s="138" t="s">
        <v>815</v>
      </c>
      <c r="G114" s="139" t="s">
        <v>785</v>
      </c>
      <c r="H114" s="140">
        <v>4</v>
      </c>
      <c r="I114" s="141"/>
      <c r="J114" s="142">
        <f t="shared" ref="J114:J123" si="10">ROUND(I114*H114,2)</f>
        <v>0</v>
      </c>
      <c r="K114" s="138" t="s">
        <v>1</v>
      </c>
      <c r="L114" s="26"/>
      <c r="M114" s="143" t="s">
        <v>1</v>
      </c>
      <c r="N114" s="144" t="s">
        <v>37</v>
      </c>
      <c r="O114" s="45"/>
      <c r="P114" s="145">
        <f t="shared" ref="P114:P123" si="11">O114*H114</f>
        <v>0</v>
      </c>
      <c r="Q114" s="145">
        <v>0</v>
      </c>
      <c r="R114" s="145">
        <f t="shared" ref="R114:R123" si="12">Q114*H114</f>
        <v>0</v>
      </c>
      <c r="S114" s="145">
        <v>0</v>
      </c>
      <c r="T114" s="146">
        <f t="shared" ref="T114:T123" si="13">S114*H114</f>
        <v>0</v>
      </c>
      <c r="AR114" s="12" t="s">
        <v>378</v>
      </c>
      <c r="AT114" s="12" t="s">
        <v>135</v>
      </c>
      <c r="AU114" s="12" t="s">
        <v>72</v>
      </c>
      <c r="AY114" s="12" t="s">
        <v>133</v>
      </c>
      <c r="BE114" s="147">
        <f t="shared" ref="BE114:BE123" si="14">IF(N114="základná",J114,0)</f>
        <v>0</v>
      </c>
      <c r="BF114" s="147">
        <f t="shared" ref="BF114:BF123" si="15">IF(N114="znížená",J114,0)</f>
        <v>0</v>
      </c>
      <c r="BG114" s="147">
        <f t="shared" ref="BG114:BG123" si="16">IF(N114="zákl. prenesená",J114,0)</f>
        <v>0</v>
      </c>
      <c r="BH114" s="147">
        <f t="shared" ref="BH114:BH123" si="17">IF(N114="zníž. prenesená",J114,0)</f>
        <v>0</v>
      </c>
      <c r="BI114" s="147">
        <f t="shared" ref="BI114:BI123" si="18">IF(N114="nulová",J114,0)</f>
        <v>0</v>
      </c>
      <c r="BJ114" s="12" t="s">
        <v>141</v>
      </c>
      <c r="BK114" s="147">
        <f t="shared" ref="BK114:BK123" si="19">ROUND(I114*H114,2)</f>
        <v>0</v>
      </c>
      <c r="BL114" s="12" t="s">
        <v>378</v>
      </c>
      <c r="BM114" s="12" t="s">
        <v>285</v>
      </c>
    </row>
    <row r="115" spans="2:65" s="1" customFormat="1" ht="16.5" customHeight="1">
      <c r="B115" s="135"/>
      <c r="C115" s="148" t="s">
        <v>7</v>
      </c>
      <c r="D115" s="148" t="s">
        <v>201</v>
      </c>
      <c r="E115" s="149" t="s">
        <v>816</v>
      </c>
      <c r="F115" s="150" t="s">
        <v>817</v>
      </c>
      <c r="G115" s="151" t="s">
        <v>785</v>
      </c>
      <c r="H115" s="152">
        <v>4</v>
      </c>
      <c r="I115" s="153"/>
      <c r="J115" s="154">
        <f t="shared" si="10"/>
        <v>0</v>
      </c>
      <c r="K115" s="150" t="s">
        <v>1</v>
      </c>
      <c r="L115" s="155"/>
      <c r="M115" s="156" t="s">
        <v>1</v>
      </c>
      <c r="N115" s="157" t="s">
        <v>37</v>
      </c>
      <c r="O115" s="45"/>
      <c r="P115" s="145">
        <f t="shared" si="11"/>
        <v>0</v>
      </c>
      <c r="Q115" s="145">
        <v>0</v>
      </c>
      <c r="R115" s="145">
        <f t="shared" si="12"/>
        <v>0</v>
      </c>
      <c r="S115" s="145">
        <v>0</v>
      </c>
      <c r="T115" s="146">
        <f t="shared" si="13"/>
        <v>0</v>
      </c>
      <c r="AR115" s="12" t="s">
        <v>774</v>
      </c>
      <c r="AT115" s="12" t="s">
        <v>201</v>
      </c>
      <c r="AU115" s="12" t="s">
        <v>72</v>
      </c>
      <c r="AY115" s="12" t="s">
        <v>133</v>
      </c>
      <c r="BE115" s="147">
        <f t="shared" si="14"/>
        <v>0</v>
      </c>
      <c r="BF115" s="147">
        <f t="shared" si="15"/>
        <v>0</v>
      </c>
      <c r="BG115" s="147">
        <f t="shared" si="16"/>
        <v>0</v>
      </c>
      <c r="BH115" s="147">
        <f t="shared" si="17"/>
        <v>0</v>
      </c>
      <c r="BI115" s="147">
        <f t="shared" si="18"/>
        <v>0</v>
      </c>
      <c r="BJ115" s="12" t="s">
        <v>141</v>
      </c>
      <c r="BK115" s="147">
        <f t="shared" si="19"/>
        <v>0</v>
      </c>
      <c r="BL115" s="12" t="s">
        <v>378</v>
      </c>
      <c r="BM115" s="12" t="s">
        <v>293</v>
      </c>
    </row>
    <row r="116" spans="2:65" s="1" customFormat="1" ht="16.5" customHeight="1">
      <c r="B116" s="135"/>
      <c r="C116" s="136" t="s">
        <v>219</v>
      </c>
      <c r="D116" s="136" t="s">
        <v>135</v>
      </c>
      <c r="E116" s="137" t="s">
        <v>818</v>
      </c>
      <c r="F116" s="138" t="s">
        <v>819</v>
      </c>
      <c r="G116" s="139" t="s">
        <v>785</v>
      </c>
      <c r="H116" s="140">
        <v>2</v>
      </c>
      <c r="I116" s="141"/>
      <c r="J116" s="142">
        <f t="shared" si="10"/>
        <v>0</v>
      </c>
      <c r="K116" s="138" t="s">
        <v>1</v>
      </c>
      <c r="L116" s="26"/>
      <c r="M116" s="143" t="s">
        <v>1</v>
      </c>
      <c r="N116" s="144" t="s">
        <v>37</v>
      </c>
      <c r="O116" s="45"/>
      <c r="P116" s="145">
        <f t="shared" si="11"/>
        <v>0</v>
      </c>
      <c r="Q116" s="145">
        <v>0</v>
      </c>
      <c r="R116" s="145">
        <f t="shared" si="12"/>
        <v>0</v>
      </c>
      <c r="S116" s="145">
        <v>0</v>
      </c>
      <c r="T116" s="146">
        <f t="shared" si="13"/>
        <v>0</v>
      </c>
      <c r="AR116" s="12" t="s">
        <v>378</v>
      </c>
      <c r="AT116" s="12" t="s">
        <v>135</v>
      </c>
      <c r="AU116" s="12" t="s">
        <v>72</v>
      </c>
      <c r="AY116" s="12" t="s">
        <v>133</v>
      </c>
      <c r="BE116" s="147">
        <f t="shared" si="14"/>
        <v>0</v>
      </c>
      <c r="BF116" s="147">
        <f t="shared" si="15"/>
        <v>0</v>
      </c>
      <c r="BG116" s="147">
        <f t="shared" si="16"/>
        <v>0</v>
      </c>
      <c r="BH116" s="147">
        <f t="shared" si="17"/>
        <v>0</v>
      </c>
      <c r="BI116" s="147">
        <f t="shared" si="18"/>
        <v>0</v>
      </c>
      <c r="BJ116" s="12" t="s">
        <v>141</v>
      </c>
      <c r="BK116" s="147">
        <f t="shared" si="19"/>
        <v>0</v>
      </c>
      <c r="BL116" s="12" t="s">
        <v>378</v>
      </c>
      <c r="BM116" s="12" t="s">
        <v>301</v>
      </c>
    </row>
    <row r="117" spans="2:65" s="1" customFormat="1" ht="16.5" customHeight="1">
      <c r="B117" s="135"/>
      <c r="C117" s="148" t="s">
        <v>223</v>
      </c>
      <c r="D117" s="148" t="s">
        <v>201</v>
      </c>
      <c r="E117" s="149" t="s">
        <v>820</v>
      </c>
      <c r="F117" s="150" t="s">
        <v>821</v>
      </c>
      <c r="G117" s="151" t="s">
        <v>785</v>
      </c>
      <c r="H117" s="152">
        <v>2</v>
      </c>
      <c r="I117" s="153"/>
      <c r="J117" s="154">
        <f t="shared" si="10"/>
        <v>0</v>
      </c>
      <c r="K117" s="150" t="s">
        <v>1</v>
      </c>
      <c r="L117" s="155"/>
      <c r="M117" s="156" t="s">
        <v>1</v>
      </c>
      <c r="N117" s="157" t="s">
        <v>37</v>
      </c>
      <c r="O117" s="45"/>
      <c r="P117" s="145">
        <f t="shared" si="11"/>
        <v>0</v>
      </c>
      <c r="Q117" s="145">
        <v>0</v>
      </c>
      <c r="R117" s="145">
        <f t="shared" si="12"/>
        <v>0</v>
      </c>
      <c r="S117" s="145">
        <v>0</v>
      </c>
      <c r="T117" s="146">
        <f t="shared" si="13"/>
        <v>0</v>
      </c>
      <c r="AR117" s="12" t="s">
        <v>774</v>
      </c>
      <c r="AT117" s="12" t="s">
        <v>201</v>
      </c>
      <c r="AU117" s="12" t="s">
        <v>72</v>
      </c>
      <c r="AY117" s="12" t="s">
        <v>133</v>
      </c>
      <c r="BE117" s="147">
        <f t="shared" si="14"/>
        <v>0</v>
      </c>
      <c r="BF117" s="147">
        <f t="shared" si="15"/>
        <v>0</v>
      </c>
      <c r="BG117" s="147">
        <f t="shared" si="16"/>
        <v>0</v>
      </c>
      <c r="BH117" s="147">
        <f t="shared" si="17"/>
        <v>0</v>
      </c>
      <c r="BI117" s="147">
        <f t="shared" si="18"/>
        <v>0</v>
      </c>
      <c r="BJ117" s="12" t="s">
        <v>141</v>
      </c>
      <c r="BK117" s="147">
        <f t="shared" si="19"/>
        <v>0</v>
      </c>
      <c r="BL117" s="12" t="s">
        <v>378</v>
      </c>
      <c r="BM117" s="12" t="s">
        <v>309</v>
      </c>
    </row>
    <row r="118" spans="2:65" s="1" customFormat="1" ht="16.5" customHeight="1">
      <c r="B118" s="135"/>
      <c r="C118" s="136" t="s">
        <v>227</v>
      </c>
      <c r="D118" s="136" t="s">
        <v>135</v>
      </c>
      <c r="E118" s="137" t="s">
        <v>822</v>
      </c>
      <c r="F118" s="138" t="s">
        <v>823</v>
      </c>
      <c r="G118" s="139" t="s">
        <v>785</v>
      </c>
      <c r="H118" s="140">
        <v>2</v>
      </c>
      <c r="I118" s="141"/>
      <c r="J118" s="142">
        <f t="shared" si="10"/>
        <v>0</v>
      </c>
      <c r="K118" s="138" t="s">
        <v>1</v>
      </c>
      <c r="L118" s="26"/>
      <c r="M118" s="143" t="s">
        <v>1</v>
      </c>
      <c r="N118" s="144" t="s">
        <v>37</v>
      </c>
      <c r="O118" s="45"/>
      <c r="P118" s="145">
        <f t="shared" si="11"/>
        <v>0</v>
      </c>
      <c r="Q118" s="145">
        <v>0</v>
      </c>
      <c r="R118" s="145">
        <f t="shared" si="12"/>
        <v>0</v>
      </c>
      <c r="S118" s="145">
        <v>0</v>
      </c>
      <c r="T118" s="146">
        <f t="shared" si="13"/>
        <v>0</v>
      </c>
      <c r="AR118" s="12" t="s">
        <v>378</v>
      </c>
      <c r="AT118" s="12" t="s">
        <v>135</v>
      </c>
      <c r="AU118" s="12" t="s">
        <v>72</v>
      </c>
      <c r="AY118" s="12" t="s">
        <v>133</v>
      </c>
      <c r="BE118" s="147">
        <f t="shared" si="14"/>
        <v>0</v>
      </c>
      <c r="BF118" s="147">
        <f t="shared" si="15"/>
        <v>0</v>
      </c>
      <c r="BG118" s="147">
        <f t="shared" si="16"/>
        <v>0</v>
      </c>
      <c r="BH118" s="147">
        <f t="shared" si="17"/>
        <v>0</v>
      </c>
      <c r="BI118" s="147">
        <f t="shared" si="18"/>
        <v>0</v>
      </c>
      <c r="BJ118" s="12" t="s">
        <v>141</v>
      </c>
      <c r="BK118" s="147">
        <f t="shared" si="19"/>
        <v>0</v>
      </c>
      <c r="BL118" s="12" t="s">
        <v>378</v>
      </c>
      <c r="BM118" s="12" t="s">
        <v>315</v>
      </c>
    </row>
    <row r="119" spans="2:65" s="1" customFormat="1" ht="16.5" customHeight="1">
      <c r="B119" s="135"/>
      <c r="C119" s="148" t="s">
        <v>230</v>
      </c>
      <c r="D119" s="148" t="s">
        <v>201</v>
      </c>
      <c r="E119" s="149" t="s">
        <v>824</v>
      </c>
      <c r="F119" s="150" t="s">
        <v>825</v>
      </c>
      <c r="G119" s="151" t="s">
        <v>785</v>
      </c>
      <c r="H119" s="152">
        <v>2</v>
      </c>
      <c r="I119" s="153"/>
      <c r="J119" s="154">
        <f t="shared" si="10"/>
        <v>0</v>
      </c>
      <c r="K119" s="150" t="s">
        <v>1</v>
      </c>
      <c r="L119" s="155"/>
      <c r="M119" s="156" t="s">
        <v>1</v>
      </c>
      <c r="N119" s="157" t="s">
        <v>37</v>
      </c>
      <c r="O119" s="45"/>
      <c r="P119" s="145">
        <f t="shared" si="11"/>
        <v>0</v>
      </c>
      <c r="Q119" s="145">
        <v>0</v>
      </c>
      <c r="R119" s="145">
        <f t="shared" si="12"/>
        <v>0</v>
      </c>
      <c r="S119" s="145">
        <v>0</v>
      </c>
      <c r="T119" s="146">
        <f t="shared" si="13"/>
        <v>0</v>
      </c>
      <c r="AR119" s="12" t="s">
        <v>774</v>
      </c>
      <c r="AT119" s="12" t="s">
        <v>201</v>
      </c>
      <c r="AU119" s="12" t="s">
        <v>72</v>
      </c>
      <c r="AY119" s="12" t="s">
        <v>133</v>
      </c>
      <c r="BE119" s="147">
        <f t="shared" si="14"/>
        <v>0</v>
      </c>
      <c r="BF119" s="147">
        <f t="shared" si="15"/>
        <v>0</v>
      </c>
      <c r="BG119" s="147">
        <f t="shared" si="16"/>
        <v>0</v>
      </c>
      <c r="BH119" s="147">
        <f t="shared" si="17"/>
        <v>0</v>
      </c>
      <c r="BI119" s="147">
        <f t="shared" si="18"/>
        <v>0</v>
      </c>
      <c r="BJ119" s="12" t="s">
        <v>141</v>
      </c>
      <c r="BK119" s="147">
        <f t="shared" si="19"/>
        <v>0</v>
      </c>
      <c r="BL119" s="12" t="s">
        <v>378</v>
      </c>
      <c r="BM119" s="12" t="s">
        <v>322</v>
      </c>
    </row>
    <row r="120" spans="2:65" s="1" customFormat="1" ht="16.5" customHeight="1">
      <c r="B120" s="135"/>
      <c r="C120" s="136" t="s">
        <v>233</v>
      </c>
      <c r="D120" s="136" t="s">
        <v>135</v>
      </c>
      <c r="E120" s="137" t="s">
        <v>826</v>
      </c>
      <c r="F120" s="138" t="s">
        <v>827</v>
      </c>
      <c r="G120" s="139" t="s">
        <v>785</v>
      </c>
      <c r="H120" s="140">
        <v>2</v>
      </c>
      <c r="I120" s="141"/>
      <c r="J120" s="142">
        <f t="shared" si="10"/>
        <v>0</v>
      </c>
      <c r="K120" s="138" t="s">
        <v>1</v>
      </c>
      <c r="L120" s="26"/>
      <c r="M120" s="143" t="s">
        <v>1</v>
      </c>
      <c r="N120" s="144" t="s">
        <v>37</v>
      </c>
      <c r="O120" s="45"/>
      <c r="P120" s="145">
        <f t="shared" si="11"/>
        <v>0</v>
      </c>
      <c r="Q120" s="145">
        <v>0</v>
      </c>
      <c r="R120" s="145">
        <f t="shared" si="12"/>
        <v>0</v>
      </c>
      <c r="S120" s="145">
        <v>0</v>
      </c>
      <c r="T120" s="146">
        <f t="shared" si="13"/>
        <v>0</v>
      </c>
      <c r="AR120" s="12" t="s">
        <v>378</v>
      </c>
      <c r="AT120" s="12" t="s">
        <v>135</v>
      </c>
      <c r="AU120" s="12" t="s">
        <v>72</v>
      </c>
      <c r="AY120" s="12" t="s">
        <v>133</v>
      </c>
      <c r="BE120" s="147">
        <f t="shared" si="14"/>
        <v>0</v>
      </c>
      <c r="BF120" s="147">
        <f t="shared" si="15"/>
        <v>0</v>
      </c>
      <c r="BG120" s="147">
        <f t="shared" si="16"/>
        <v>0</v>
      </c>
      <c r="BH120" s="147">
        <f t="shared" si="17"/>
        <v>0</v>
      </c>
      <c r="BI120" s="147">
        <f t="shared" si="18"/>
        <v>0</v>
      </c>
      <c r="BJ120" s="12" t="s">
        <v>141</v>
      </c>
      <c r="BK120" s="147">
        <f t="shared" si="19"/>
        <v>0</v>
      </c>
      <c r="BL120" s="12" t="s">
        <v>378</v>
      </c>
      <c r="BM120" s="12" t="s">
        <v>328</v>
      </c>
    </row>
    <row r="121" spans="2:65" s="1" customFormat="1" ht="16.5" customHeight="1">
      <c r="B121" s="135"/>
      <c r="C121" s="148" t="s">
        <v>237</v>
      </c>
      <c r="D121" s="148" t="s">
        <v>201</v>
      </c>
      <c r="E121" s="149" t="s">
        <v>828</v>
      </c>
      <c r="F121" s="150" t="s">
        <v>829</v>
      </c>
      <c r="G121" s="151" t="s">
        <v>785</v>
      </c>
      <c r="H121" s="152">
        <v>2</v>
      </c>
      <c r="I121" s="153"/>
      <c r="J121" s="154">
        <f t="shared" si="10"/>
        <v>0</v>
      </c>
      <c r="K121" s="150" t="s">
        <v>1</v>
      </c>
      <c r="L121" s="155"/>
      <c r="M121" s="156" t="s">
        <v>1</v>
      </c>
      <c r="N121" s="157" t="s">
        <v>37</v>
      </c>
      <c r="O121" s="45"/>
      <c r="P121" s="145">
        <f t="shared" si="11"/>
        <v>0</v>
      </c>
      <c r="Q121" s="145">
        <v>0</v>
      </c>
      <c r="R121" s="145">
        <f t="shared" si="12"/>
        <v>0</v>
      </c>
      <c r="S121" s="145">
        <v>0</v>
      </c>
      <c r="T121" s="146">
        <f t="shared" si="13"/>
        <v>0</v>
      </c>
      <c r="AR121" s="12" t="s">
        <v>774</v>
      </c>
      <c r="AT121" s="12" t="s">
        <v>201</v>
      </c>
      <c r="AU121" s="12" t="s">
        <v>72</v>
      </c>
      <c r="AY121" s="12" t="s">
        <v>133</v>
      </c>
      <c r="BE121" s="147">
        <f t="shared" si="14"/>
        <v>0</v>
      </c>
      <c r="BF121" s="147">
        <f t="shared" si="15"/>
        <v>0</v>
      </c>
      <c r="BG121" s="147">
        <f t="shared" si="16"/>
        <v>0</v>
      </c>
      <c r="BH121" s="147">
        <f t="shared" si="17"/>
        <v>0</v>
      </c>
      <c r="BI121" s="147">
        <f t="shared" si="18"/>
        <v>0</v>
      </c>
      <c r="BJ121" s="12" t="s">
        <v>141</v>
      </c>
      <c r="BK121" s="147">
        <f t="shared" si="19"/>
        <v>0</v>
      </c>
      <c r="BL121" s="12" t="s">
        <v>378</v>
      </c>
      <c r="BM121" s="12" t="s">
        <v>334</v>
      </c>
    </row>
    <row r="122" spans="2:65" s="1" customFormat="1" ht="16.5" customHeight="1">
      <c r="B122" s="135"/>
      <c r="C122" s="136" t="s">
        <v>241</v>
      </c>
      <c r="D122" s="136" t="s">
        <v>135</v>
      </c>
      <c r="E122" s="137" t="s">
        <v>830</v>
      </c>
      <c r="F122" s="138" t="s">
        <v>831</v>
      </c>
      <c r="G122" s="139" t="s">
        <v>785</v>
      </c>
      <c r="H122" s="140">
        <v>10</v>
      </c>
      <c r="I122" s="141"/>
      <c r="J122" s="142">
        <f t="shared" si="10"/>
        <v>0</v>
      </c>
      <c r="K122" s="138" t="s">
        <v>1</v>
      </c>
      <c r="L122" s="26"/>
      <c r="M122" s="143" t="s">
        <v>1</v>
      </c>
      <c r="N122" s="144" t="s">
        <v>37</v>
      </c>
      <c r="O122" s="45"/>
      <c r="P122" s="145">
        <f t="shared" si="11"/>
        <v>0</v>
      </c>
      <c r="Q122" s="145">
        <v>0</v>
      </c>
      <c r="R122" s="145">
        <f t="shared" si="12"/>
        <v>0</v>
      </c>
      <c r="S122" s="145">
        <v>0</v>
      </c>
      <c r="T122" s="146">
        <f t="shared" si="13"/>
        <v>0</v>
      </c>
      <c r="AR122" s="12" t="s">
        <v>378</v>
      </c>
      <c r="AT122" s="12" t="s">
        <v>135</v>
      </c>
      <c r="AU122" s="12" t="s">
        <v>72</v>
      </c>
      <c r="AY122" s="12" t="s">
        <v>133</v>
      </c>
      <c r="BE122" s="147">
        <f t="shared" si="14"/>
        <v>0</v>
      </c>
      <c r="BF122" s="147">
        <f t="shared" si="15"/>
        <v>0</v>
      </c>
      <c r="BG122" s="147">
        <f t="shared" si="16"/>
        <v>0</v>
      </c>
      <c r="BH122" s="147">
        <f t="shared" si="17"/>
        <v>0</v>
      </c>
      <c r="BI122" s="147">
        <f t="shared" si="18"/>
        <v>0</v>
      </c>
      <c r="BJ122" s="12" t="s">
        <v>141</v>
      </c>
      <c r="BK122" s="147">
        <f t="shared" si="19"/>
        <v>0</v>
      </c>
      <c r="BL122" s="12" t="s">
        <v>378</v>
      </c>
      <c r="BM122" s="12" t="s">
        <v>340</v>
      </c>
    </row>
    <row r="123" spans="2:65" s="1" customFormat="1" ht="16.5" customHeight="1">
      <c r="B123" s="135"/>
      <c r="C123" s="148" t="s">
        <v>245</v>
      </c>
      <c r="D123" s="148" t="s">
        <v>201</v>
      </c>
      <c r="E123" s="149" t="s">
        <v>832</v>
      </c>
      <c r="F123" s="150" t="s">
        <v>833</v>
      </c>
      <c r="G123" s="151" t="s">
        <v>785</v>
      </c>
      <c r="H123" s="152">
        <v>10</v>
      </c>
      <c r="I123" s="153"/>
      <c r="J123" s="154">
        <f t="shared" si="10"/>
        <v>0</v>
      </c>
      <c r="K123" s="150" t="s">
        <v>1</v>
      </c>
      <c r="L123" s="155"/>
      <c r="M123" s="156" t="s">
        <v>1</v>
      </c>
      <c r="N123" s="157" t="s">
        <v>37</v>
      </c>
      <c r="O123" s="45"/>
      <c r="P123" s="145">
        <f t="shared" si="11"/>
        <v>0</v>
      </c>
      <c r="Q123" s="145">
        <v>0</v>
      </c>
      <c r="R123" s="145">
        <f t="shared" si="12"/>
        <v>0</v>
      </c>
      <c r="S123" s="145">
        <v>0</v>
      </c>
      <c r="T123" s="146">
        <f t="shared" si="13"/>
        <v>0</v>
      </c>
      <c r="AR123" s="12" t="s">
        <v>774</v>
      </c>
      <c r="AT123" s="12" t="s">
        <v>201</v>
      </c>
      <c r="AU123" s="12" t="s">
        <v>72</v>
      </c>
      <c r="AY123" s="12" t="s">
        <v>133</v>
      </c>
      <c r="BE123" s="147">
        <f t="shared" si="14"/>
        <v>0</v>
      </c>
      <c r="BF123" s="147">
        <f t="shared" si="15"/>
        <v>0</v>
      </c>
      <c r="BG123" s="147">
        <f t="shared" si="16"/>
        <v>0</v>
      </c>
      <c r="BH123" s="147">
        <f t="shared" si="17"/>
        <v>0</v>
      </c>
      <c r="BI123" s="147">
        <f t="shared" si="18"/>
        <v>0</v>
      </c>
      <c r="BJ123" s="12" t="s">
        <v>141</v>
      </c>
      <c r="BK123" s="147">
        <f t="shared" si="19"/>
        <v>0</v>
      </c>
      <c r="BL123" s="12" t="s">
        <v>378</v>
      </c>
      <c r="BM123" s="12" t="s">
        <v>346</v>
      </c>
    </row>
    <row r="124" spans="2:65" s="10" customFormat="1" ht="25.9" customHeight="1">
      <c r="B124" s="122"/>
      <c r="D124" s="123" t="s">
        <v>64</v>
      </c>
      <c r="E124" s="124" t="s">
        <v>834</v>
      </c>
      <c r="F124" s="124" t="s">
        <v>835</v>
      </c>
      <c r="I124" s="125"/>
      <c r="J124" s="126">
        <f>BK124</f>
        <v>0</v>
      </c>
      <c r="L124" s="122"/>
      <c r="M124" s="127"/>
      <c r="N124" s="128"/>
      <c r="O124" s="128"/>
      <c r="P124" s="129">
        <f>SUM(P125:P128)</f>
        <v>0</v>
      </c>
      <c r="Q124" s="128"/>
      <c r="R124" s="129">
        <f>SUM(R125:R128)</f>
        <v>0</v>
      </c>
      <c r="S124" s="128"/>
      <c r="T124" s="130">
        <f>SUM(T125:T128)</f>
        <v>0</v>
      </c>
      <c r="AR124" s="123" t="s">
        <v>147</v>
      </c>
      <c r="AT124" s="131" t="s">
        <v>64</v>
      </c>
      <c r="AU124" s="131" t="s">
        <v>65</v>
      </c>
      <c r="AY124" s="123" t="s">
        <v>133</v>
      </c>
      <c r="BK124" s="132">
        <f>SUM(BK125:BK128)</f>
        <v>0</v>
      </c>
    </row>
    <row r="125" spans="2:65" s="1" customFormat="1" ht="16.5" customHeight="1">
      <c r="B125" s="135"/>
      <c r="C125" s="136" t="s">
        <v>249</v>
      </c>
      <c r="D125" s="136" t="s">
        <v>135</v>
      </c>
      <c r="E125" s="137" t="s">
        <v>836</v>
      </c>
      <c r="F125" s="138" t="s">
        <v>837</v>
      </c>
      <c r="G125" s="139" t="s">
        <v>785</v>
      </c>
      <c r="H125" s="140">
        <v>1</v>
      </c>
      <c r="I125" s="141"/>
      <c r="J125" s="142">
        <f>ROUND(I125*H125,2)</f>
        <v>0</v>
      </c>
      <c r="K125" s="138" t="s">
        <v>1</v>
      </c>
      <c r="L125" s="26"/>
      <c r="M125" s="143" t="s">
        <v>1</v>
      </c>
      <c r="N125" s="144" t="s">
        <v>37</v>
      </c>
      <c r="O125" s="45"/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AR125" s="12" t="s">
        <v>378</v>
      </c>
      <c r="AT125" s="12" t="s">
        <v>135</v>
      </c>
      <c r="AU125" s="12" t="s">
        <v>72</v>
      </c>
      <c r="AY125" s="12" t="s">
        <v>133</v>
      </c>
      <c r="BE125" s="147">
        <f>IF(N125="základná",J125,0)</f>
        <v>0</v>
      </c>
      <c r="BF125" s="147">
        <f>IF(N125="znížená",J125,0)</f>
        <v>0</v>
      </c>
      <c r="BG125" s="147">
        <f>IF(N125="zákl. prenesená",J125,0)</f>
        <v>0</v>
      </c>
      <c r="BH125" s="147">
        <f>IF(N125="zníž. prenesená",J125,0)</f>
        <v>0</v>
      </c>
      <c r="BI125" s="147">
        <f>IF(N125="nulová",J125,0)</f>
        <v>0</v>
      </c>
      <c r="BJ125" s="12" t="s">
        <v>141</v>
      </c>
      <c r="BK125" s="147">
        <f>ROUND(I125*H125,2)</f>
        <v>0</v>
      </c>
      <c r="BL125" s="12" t="s">
        <v>378</v>
      </c>
      <c r="BM125" s="12" t="s">
        <v>353</v>
      </c>
    </row>
    <row r="126" spans="2:65" s="1" customFormat="1" ht="16.5" customHeight="1">
      <c r="B126" s="135"/>
      <c r="C126" s="148" t="s">
        <v>253</v>
      </c>
      <c r="D126" s="148" t="s">
        <v>201</v>
      </c>
      <c r="E126" s="149" t="s">
        <v>838</v>
      </c>
      <c r="F126" s="150" t="s">
        <v>839</v>
      </c>
      <c r="G126" s="151" t="s">
        <v>785</v>
      </c>
      <c r="H126" s="152">
        <v>1</v>
      </c>
      <c r="I126" s="153"/>
      <c r="J126" s="154">
        <f>ROUND(I126*H126,2)</f>
        <v>0</v>
      </c>
      <c r="K126" s="150" t="s">
        <v>1</v>
      </c>
      <c r="L126" s="155"/>
      <c r="M126" s="156" t="s">
        <v>1</v>
      </c>
      <c r="N126" s="157" t="s">
        <v>37</v>
      </c>
      <c r="O126" s="45"/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AR126" s="12" t="s">
        <v>774</v>
      </c>
      <c r="AT126" s="12" t="s">
        <v>201</v>
      </c>
      <c r="AU126" s="12" t="s">
        <v>72</v>
      </c>
      <c r="AY126" s="12" t="s">
        <v>133</v>
      </c>
      <c r="BE126" s="147">
        <f>IF(N126="základná",J126,0)</f>
        <v>0</v>
      </c>
      <c r="BF126" s="147">
        <f>IF(N126="znížená",J126,0)</f>
        <v>0</v>
      </c>
      <c r="BG126" s="147">
        <f>IF(N126="zákl. prenesená",J126,0)</f>
        <v>0</v>
      </c>
      <c r="BH126" s="147">
        <f>IF(N126="zníž. prenesená",J126,0)</f>
        <v>0</v>
      </c>
      <c r="BI126" s="147">
        <f>IF(N126="nulová",J126,0)</f>
        <v>0</v>
      </c>
      <c r="BJ126" s="12" t="s">
        <v>141</v>
      </c>
      <c r="BK126" s="147">
        <f>ROUND(I126*H126,2)</f>
        <v>0</v>
      </c>
      <c r="BL126" s="12" t="s">
        <v>378</v>
      </c>
      <c r="BM126" s="12" t="s">
        <v>361</v>
      </c>
    </row>
    <row r="127" spans="2:65" s="1" customFormat="1" ht="16.5" customHeight="1">
      <c r="B127" s="135"/>
      <c r="C127" s="136" t="s">
        <v>257</v>
      </c>
      <c r="D127" s="136" t="s">
        <v>135</v>
      </c>
      <c r="E127" s="137" t="s">
        <v>840</v>
      </c>
      <c r="F127" s="138" t="s">
        <v>841</v>
      </c>
      <c r="G127" s="139" t="s">
        <v>785</v>
      </c>
      <c r="H127" s="140">
        <v>1</v>
      </c>
      <c r="I127" s="141"/>
      <c r="J127" s="142">
        <f>ROUND(I127*H127,2)</f>
        <v>0</v>
      </c>
      <c r="K127" s="138" t="s">
        <v>1</v>
      </c>
      <c r="L127" s="26"/>
      <c r="M127" s="143" t="s">
        <v>1</v>
      </c>
      <c r="N127" s="144" t="s">
        <v>37</v>
      </c>
      <c r="O127" s="45"/>
      <c r="P127" s="145">
        <f>O127*H127</f>
        <v>0</v>
      </c>
      <c r="Q127" s="145">
        <v>0</v>
      </c>
      <c r="R127" s="145">
        <f>Q127*H127</f>
        <v>0</v>
      </c>
      <c r="S127" s="145">
        <v>0</v>
      </c>
      <c r="T127" s="146">
        <f>S127*H127</f>
        <v>0</v>
      </c>
      <c r="AR127" s="12" t="s">
        <v>378</v>
      </c>
      <c r="AT127" s="12" t="s">
        <v>135</v>
      </c>
      <c r="AU127" s="12" t="s">
        <v>72</v>
      </c>
      <c r="AY127" s="12" t="s">
        <v>133</v>
      </c>
      <c r="BE127" s="147">
        <f>IF(N127="základná",J127,0)</f>
        <v>0</v>
      </c>
      <c r="BF127" s="147">
        <f>IF(N127="znížená",J127,0)</f>
        <v>0</v>
      </c>
      <c r="BG127" s="147">
        <f>IF(N127="zákl. prenesená",J127,0)</f>
        <v>0</v>
      </c>
      <c r="BH127" s="147">
        <f>IF(N127="zníž. prenesená",J127,0)</f>
        <v>0</v>
      </c>
      <c r="BI127" s="147">
        <f>IF(N127="nulová",J127,0)</f>
        <v>0</v>
      </c>
      <c r="BJ127" s="12" t="s">
        <v>141</v>
      </c>
      <c r="BK127" s="147">
        <f>ROUND(I127*H127,2)</f>
        <v>0</v>
      </c>
      <c r="BL127" s="12" t="s">
        <v>378</v>
      </c>
      <c r="BM127" s="12" t="s">
        <v>370</v>
      </c>
    </row>
    <row r="128" spans="2:65" s="1" customFormat="1" ht="16.5" customHeight="1">
      <c r="B128" s="135"/>
      <c r="C128" s="148" t="s">
        <v>261</v>
      </c>
      <c r="D128" s="148" t="s">
        <v>201</v>
      </c>
      <c r="E128" s="149" t="s">
        <v>842</v>
      </c>
      <c r="F128" s="150" t="s">
        <v>843</v>
      </c>
      <c r="G128" s="151" t="s">
        <v>210</v>
      </c>
      <c r="H128" s="152">
        <v>1</v>
      </c>
      <c r="I128" s="153"/>
      <c r="J128" s="154">
        <f>ROUND(I128*H128,2)</f>
        <v>0</v>
      </c>
      <c r="K128" s="150" t="s">
        <v>1</v>
      </c>
      <c r="L128" s="155"/>
      <c r="M128" s="156" t="s">
        <v>1</v>
      </c>
      <c r="N128" s="157" t="s">
        <v>37</v>
      </c>
      <c r="O128" s="45"/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2" t="s">
        <v>774</v>
      </c>
      <c r="AT128" s="12" t="s">
        <v>201</v>
      </c>
      <c r="AU128" s="12" t="s">
        <v>72</v>
      </c>
      <c r="AY128" s="12" t="s">
        <v>133</v>
      </c>
      <c r="BE128" s="147">
        <f>IF(N128="základná",J128,0)</f>
        <v>0</v>
      </c>
      <c r="BF128" s="147">
        <f>IF(N128="znížená",J128,0)</f>
        <v>0</v>
      </c>
      <c r="BG128" s="147">
        <f>IF(N128="zákl. prenesená",J128,0)</f>
        <v>0</v>
      </c>
      <c r="BH128" s="147">
        <f>IF(N128="zníž. prenesená",J128,0)</f>
        <v>0</v>
      </c>
      <c r="BI128" s="147">
        <f>IF(N128="nulová",J128,0)</f>
        <v>0</v>
      </c>
      <c r="BJ128" s="12" t="s">
        <v>141</v>
      </c>
      <c r="BK128" s="147">
        <f>ROUND(I128*H128,2)</f>
        <v>0</v>
      </c>
      <c r="BL128" s="12" t="s">
        <v>378</v>
      </c>
      <c r="BM128" s="12" t="s">
        <v>378</v>
      </c>
    </row>
    <row r="129" spans="2:65" s="10" customFormat="1" ht="25.9" customHeight="1">
      <c r="B129" s="122"/>
      <c r="D129" s="123" t="s">
        <v>64</v>
      </c>
      <c r="E129" s="124" t="s">
        <v>844</v>
      </c>
      <c r="F129" s="124" t="s">
        <v>845</v>
      </c>
      <c r="I129" s="125"/>
      <c r="J129" s="126">
        <f>BK129</f>
        <v>0</v>
      </c>
      <c r="L129" s="122"/>
      <c r="M129" s="127"/>
      <c r="N129" s="128"/>
      <c r="O129" s="128"/>
      <c r="P129" s="129">
        <f>SUM(P130:P134)</f>
        <v>0</v>
      </c>
      <c r="Q129" s="128"/>
      <c r="R129" s="129">
        <f>SUM(R130:R134)</f>
        <v>2.4E-2</v>
      </c>
      <c r="S129" s="128"/>
      <c r="T129" s="130">
        <f>SUM(T130:T134)</f>
        <v>0</v>
      </c>
      <c r="AR129" s="123" t="s">
        <v>147</v>
      </c>
      <c r="AT129" s="131" t="s">
        <v>64</v>
      </c>
      <c r="AU129" s="131" t="s">
        <v>65</v>
      </c>
      <c r="AY129" s="123" t="s">
        <v>133</v>
      </c>
      <c r="BK129" s="132">
        <f>SUM(BK130:BK134)</f>
        <v>0</v>
      </c>
    </row>
    <row r="130" spans="2:65" s="1" customFormat="1" ht="16.5" customHeight="1">
      <c r="B130" s="135"/>
      <c r="C130" s="136" t="s">
        <v>265</v>
      </c>
      <c r="D130" s="136" t="s">
        <v>135</v>
      </c>
      <c r="E130" s="137" t="s">
        <v>846</v>
      </c>
      <c r="F130" s="138" t="s">
        <v>847</v>
      </c>
      <c r="G130" s="139" t="s">
        <v>785</v>
      </c>
      <c r="H130" s="140">
        <v>6</v>
      </c>
      <c r="I130" s="141"/>
      <c r="J130" s="142">
        <f>ROUND(I130*H130,2)</f>
        <v>0</v>
      </c>
      <c r="K130" s="138" t="s">
        <v>1</v>
      </c>
      <c r="L130" s="26"/>
      <c r="M130" s="143" t="s">
        <v>1</v>
      </c>
      <c r="N130" s="144" t="s">
        <v>37</v>
      </c>
      <c r="O130" s="45"/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2" t="s">
        <v>378</v>
      </c>
      <c r="AT130" s="12" t="s">
        <v>135</v>
      </c>
      <c r="AU130" s="12" t="s">
        <v>72</v>
      </c>
      <c r="AY130" s="12" t="s">
        <v>133</v>
      </c>
      <c r="BE130" s="147">
        <f>IF(N130="základná",J130,0)</f>
        <v>0</v>
      </c>
      <c r="BF130" s="147">
        <f>IF(N130="znížená",J130,0)</f>
        <v>0</v>
      </c>
      <c r="BG130" s="147">
        <f>IF(N130="zákl. prenesená",J130,0)</f>
        <v>0</v>
      </c>
      <c r="BH130" s="147">
        <f>IF(N130="zníž. prenesená",J130,0)</f>
        <v>0</v>
      </c>
      <c r="BI130" s="147">
        <f>IF(N130="nulová",J130,0)</f>
        <v>0</v>
      </c>
      <c r="BJ130" s="12" t="s">
        <v>141</v>
      </c>
      <c r="BK130" s="147">
        <f>ROUND(I130*H130,2)</f>
        <v>0</v>
      </c>
      <c r="BL130" s="12" t="s">
        <v>378</v>
      </c>
      <c r="BM130" s="12" t="s">
        <v>386</v>
      </c>
    </row>
    <row r="131" spans="2:65" s="1" customFormat="1" ht="16.5" customHeight="1">
      <c r="B131" s="135"/>
      <c r="C131" s="148" t="s">
        <v>269</v>
      </c>
      <c r="D131" s="148" t="s">
        <v>201</v>
      </c>
      <c r="E131" s="149" t="s">
        <v>848</v>
      </c>
      <c r="F131" s="150" t="s">
        <v>849</v>
      </c>
      <c r="G131" s="151" t="s">
        <v>210</v>
      </c>
      <c r="H131" s="152">
        <v>1</v>
      </c>
      <c r="I131" s="153"/>
      <c r="J131" s="154">
        <f>ROUND(I131*H131,2)</f>
        <v>0</v>
      </c>
      <c r="K131" s="150" t="s">
        <v>1</v>
      </c>
      <c r="L131" s="155"/>
      <c r="M131" s="156" t="s">
        <v>1</v>
      </c>
      <c r="N131" s="157" t="s">
        <v>37</v>
      </c>
      <c r="O131" s="45"/>
      <c r="P131" s="145">
        <f>O131*H131</f>
        <v>0</v>
      </c>
      <c r="Q131" s="145">
        <v>1.5E-3</v>
      </c>
      <c r="R131" s="145">
        <f>Q131*H131</f>
        <v>1.5E-3</v>
      </c>
      <c r="S131" s="145">
        <v>0</v>
      </c>
      <c r="T131" s="146">
        <f>S131*H131</f>
        <v>0</v>
      </c>
      <c r="AR131" s="12" t="s">
        <v>774</v>
      </c>
      <c r="AT131" s="12" t="s">
        <v>201</v>
      </c>
      <c r="AU131" s="12" t="s">
        <v>72</v>
      </c>
      <c r="AY131" s="12" t="s">
        <v>133</v>
      </c>
      <c r="BE131" s="147">
        <f>IF(N131="základná",J131,0)</f>
        <v>0</v>
      </c>
      <c r="BF131" s="147">
        <f>IF(N131="znížená",J131,0)</f>
        <v>0</v>
      </c>
      <c r="BG131" s="147">
        <f>IF(N131="zákl. prenesená",J131,0)</f>
        <v>0</v>
      </c>
      <c r="BH131" s="147">
        <f>IF(N131="zníž. prenesená",J131,0)</f>
        <v>0</v>
      </c>
      <c r="BI131" s="147">
        <f>IF(N131="nulová",J131,0)</f>
        <v>0</v>
      </c>
      <c r="BJ131" s="12" t="s">
        <v>141</v>
      </c>
      <c r="BK131" s="147">
        <f>ROUND(I131*H131,2)</f>
        <v>0</v>
      </c>
      <c r="BL131" s="12" t="s">
        <v>378</v>
      </c>
      <c r="BM131" s="12" t="s">
        <v>392</v>
      </c>
    </row>
    <row r="132" spans="2:65" s="1" customFormat="1" ht="16.5" customHeight="1">
      <c r="B132" s="135"/>
      <c r="C132" s="148" t="s">
        <v>273</v>
      </c>
      <c r="D132" s="148" t="s">
        <v>201</v>
      </c>
      <c r="E132" s="149" t="s">
        <v>850</v>
      </c>
      <c r="F132" s="150" t="s">
        <v>851</v>
      </c>
      <c r="G132" s="151" t="s">
        <v>210</v>
      </c>
      <c r="H132" s="152">
        <v>5</v>
      </c>
      <c r="I132" s="153"/>
      <c r="J132" s="154">
        <f>ROUND(I132*H132,2)</f>
        <v>0</v>
      </c>
      <c r="K132" s="150" t="s">
        <v>1</v>
      </c>
      <c r="L132" s="155"/>
      <c r="M132" s="156" t="s">
        <v>1</v>
      </c>
      <c r="N132" s="157" t="s">
        <v>37</v>
      </c>
      <c r="O132" s="45"/>
      <c r="P132" s="145">
        <f>O132*H132</f>
        <v>0</v>
      </c>
      <c r="Q132" s="145">
        <v>1.5E-3</v>
      </c>
      <c r="R132" s="145">
        <f>Q132*H132</f>
        <v>7.4999999999999997E-3</v>
      </c>
      <c r="S132" s="145">
        <v>0</v>
      </c>
      <c r="T132" s="146">
        <f>S132*H132</f>
        <v>0</v>
      </c>
      <c r="AR132" s="12" t="s">
        <v>774</v>
      </c>
      <c r="AT132" s="12" t="s">
        <v>201</v>
      </c>
      <c r="AU132" s="12" t="s">
        <v>72</v>
      </c>
      <c r="AY132" s="12" t="s">
        <v>133</v>
      </c>
      <c r="BE132" s="147">
        <f>IF(N132="základná",J132,0)</f>
        <v>0</v>
      </c>
      <c r="BF132" s="147">
        <f>IF(N132="znížená",J132,0)</f>
        <v>0</v>
      </c>
      <c r="BG132" s="147">
        <f>IF(N132="zákl. prenesená",J132,0)</f>
        <v>0</v>
      </c>
      <c r="BH132" s="147">
        <f>IF(N132="zníž. prenesená",J132,0)</f>
        <v>0</v>
      </c>
      <c r="BI132" s="147">
        <f>IF(N132="nulová",J132,0)</f>
        <v>0</v>
      </c>
      <c r="BJ132" s="12" t="s">
        <v>141</v>
      </c>
      <c r="BK132" s="147">
        <f>ROUND(I132*H132,2)</f>
        <v>0</v>
      </c>
      <c r="BL132" s="12" t="s">
        <v>378</v>
      </c>
      <c r="BM132" s="12" t="s">
        <v>400</v>
      </c>
    </row>
    <row r="133" spans="2:65" s="1" customFormat="1" ht="16.5" customHeight="1">
      <c r="B133" s="135"/>
      <c r="C133" s="136" t="s">
        <v>277</v>
      </c>
      <c r="D133" s="136" t="s">
        <v>135</v>
      </c>
      <c r="E133" s="137" t="s">
        <v>852</v>
      </c>
      <c r="F133" s="138" t="s">
        <v>853</v>
      </c>
      <c r="G133" s="139" t="s">
        <v>785</v>
      </c>
      <c r="H133" s="140">
        <v>10</v>
      </c>
      <c r="I133" s="141"/>
      <c r="J133" s="142">
        <f>ROUND(I133*H133,2)</f>
        <v>0</v>
      </c>
      <c r="K133" s="138" t="s">
        <v>1</v>
      </c>
      <c r="L133" s="26"/>
      <c r="M133" s="143" t="s">
        <v>1</v>
      </c>
      <c r="N133" s="144" t="s">
        <v>37</v>
      </c>
      <c r="O133" s="45"/>
      <c r="P133" s="145">
        <f>O133*H133</f>
        <v>0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AR133" s="12" t="s">
        <v>378</v>
      </c>
      <c r="AT133" s="12" t="s">
        <v>135</v>
      </c>
      <c r="AU133" s="12" t="s">
        <v>72</v>
      </c>
      <c r="AY133" s="12" t="s">
        <v>133</v>
      </c>
      <c r="BE133" s="147">
        <f>IF(N133="základná",J133,0)</f>
        <v>0</v>
      </c>
      <c r="BF133" s="147">
        <f>IF(N133="znížená",J133,0)</f>
        <v>0</v>
      </c>
      <c r="BG133" s="147">
        <f>IF(N133="zákl. prenesená",J133,0)</f>
        <v>0</v>
      </c>
      <c r="BH133" s="147">
        <f>IF(N133="zníž. prenesená",J133,0)</f>
        <v>0</v>
      </c>
      <c r="BI133" s="147">
        <f>IF(N133="nulová",J133,0)</f>
        <v>0</v>
      </c>
      <c r="BJ133" s="12" t="s">
        <v>141</v>
      </c>
      <c r="BK133" s="147">
        <f>ROUND(I133*H133,2)</f>
        <v>0</v>
      </c>
      <c r="BL133" s="12" t="s">
        <v>378</v>
      </c>
      <c r="BM133" s="12" t="s">
        <v>408</v>
      </c>
    </row>
    <row r="134" spans="2:65" s="1" customFormat="1" ht="16.5" customHeight="1">
      <c r="B134" s="135"/>
      <c r="C134" s="148" t="s">
        <v>281</v>
      </c>
      <c r="D134" s="148" t="s">
        <v>201</v>
      </c>
      <c r="E134" s="149" t="s">
        <v>854</v>
      </c>
      <c r="F134" s="150" t="s">
        <v>855</v>
      </c>
      <c r="G134" s="151" t="s">
        <v>210</v>
      </c>
      <c r="H134" s="152">
        <v>10</v>
      </c>
      <c r="I134" s="153"/>
      <c r="J134" s="154">
        <f>ROUND(I134*H134,2)</f>
        <v>0</v>
      </c>
      <c r="K134" s="150" t="s">
        <v>1</v>
      </c>
      <c r="L134" s="155"/>
      <c r="M134" s="156" t="s">
        <v>1</v>
      </c>
      <c r="N134" s="157" t="s">
        <v>37</v>
      </c>
      <c r="O134" s="45"/>
      <c r="P134" s="145">
        <f>O134*H134</f>
        <v>0</v>
      </c>
      <c r="Q134" s="145">
        <v>1.5E-3</v>
      </c>
      <c r="R134" s="145">
        <f>Q134*H134</f>
        <v>1.4999999999999999E-2</v>
      </c>
      <c r="S134" s="145">
        <v>0</v>
      </c>
      <c r="T134" s="146">
        <f>S134*H134</f>
        <v>0</v>
      </c>
      <c r="AR134" s="12" t="s">
        <v>774</v>
      </c>
      <c r="AT134" s="12" t="s">
        <v>201</v>
      </c>
      <c r="AU134" s="12" t="s">
        <v>72</v>
      </c>
      <c r="AY134" s="12" t="s">
        <v>133</v>
      </c>
      <c r="BE134" s="147">
        <f>IF(N134="základná",J134,0)</f>
        <v>0</v>
      </c>
      <c r="BF134" s="147">
        <f>IF(N134="znížená",J134,0)</f>
        <v>0</v>
      </c>
      <c r="BG134" s="147">
        <f>IF(N134="zákl. prenesená",J134,0)</f>
        <v>0</v>
      </c>
      <c r="BH134" s="147">
        <f>IF(N134="zníž. prenesená",J134,0)</f>
        <v>0</v>
      </c>
      <c r="BI134" s="147">
        <f>IF(N134="nulová",J134,0)</f>
        <v>0</v>
      </c>
      <c r="BJ134" s="12" t="s">
        <v>141</v>
      </c>
      <c r="BK134" s="147">
        <f>ROUND(I134*H134,2)</f>
        <v>0</v>
      </c>
      <c r="BL134" s="12" t="s">
        <v>378</v>
      </c>
      <c r="BM134" s="12" t="s">
        <v>416</v>
      </c>
    </row>
    <row r="135" spans="2:65" s="10" customFormat="1" ht="25.9" customHeight="1">
      <c r="B135" s="122"/>
      <c r="D135" s="123" t="s">
        <v>64</v>
      </c>
      <c r="E135" s="124" t="s">
        <v>856</v>
      </c>
      <c r="F135" s="124" t="s">
        <v>857</v>
      </c>
      <c r="I135" s="125"/>
      <c r="J135" s="126">
        <f>BK135</f>
        <v>0</v>
      </c>
      <c r="L135" s="122"/>
      <c r="M135" s="127"/>
      <c r="N135" s="128"/>
      <c r="O135" s="128"/>
      <c r="P135" s="129">
        <f>SUM(P136:P161)</f>
        <v>0</v>
      </c>
      <c r="Q135" s="128"/>
      <c r="R135" s="129">
        <f>SUM(R136:R161)</f>
        <v>0</v>
      </c>
      <c r="S135" s="128"/>
      <c r="T135" s="130">
        <f>SUM(T136:T161)</f>
        <v>0</v>
      </c>
      <c r="AR135" s="123" t="s">
        <v>147</v>
      </c>
      <c r="AT135" s="131" t="s">
        <v>64</v>
      </c>
      <c r="AU135" s="131" t="s">
        <v>65</v>
      </c>
      <c r="AY135" s="123" t="s">
        <v>133</v>
      </c>
      <c r="BK135" s="132">
        <f>SUM(BK136:BK161)</f>
        <v>0</v>
      </c>
    </row>
    <row r="136" spans="2:65" s="1" customFormat="1" ht="16.5" customHeight="1">
      <c r="B136" s="135"/>
      <c r="C136" s="136" t="s">
        <v>285</v>
      </c>
      <c r="D136" s="136" t="s">
        <v>135</v>
      </c>
      <c r="E136" s="137" t="s">
        <v>858</v>
      </c>
      <c r="F136" s="138" t="s">
        <v>859</v>
      </c>
      <c r="G136" s="139" t="s">
        <v>364</v>
      </c>
      <c r="H136" s="140">
        <v>70</v>
      </c>
      <c r="I136" s="141"/>
      <c r="J136" s="142">
        <f t="shared" ref="J136:J161" si="20">ROUND(I136*H136,2)</f>
        <v>0</v>
      </c>
      <c r="K136" s="138" t="s">
        <v>1</v>
      </c>
      <c r="L136" s="26"/>
      <c r="M136" s="143" t="s">
        <v>1</v>
      </c>
      <c r="N136" s="144" t="s">
        <v>37</v>
      </c>
      <c r="O136" s="45"/>
      <c r="P136" s="145">
        <f t="shared" ref="P136:P161" si="21">O136*H136</f>
        <v>0</v>
      </c>
      <c r="Q136" s="145">
        <v>0</v>
      </c>
      <c r="R136" s="145">
        <f t="shared" ref="R136:R161" si="22">Q136*H136</f>
        <v>0</v>
      </c>
      <c r="S136" s="145">
        <v>0</v>
      </c>
      <c r="T136" s="146">
        <f t="shared" ref="T136:T161" si="23">S136*H136</f>
        <v>0</v>
      </c>
      <c r="AR136" s="12" t="s">
        <v>378</v>
      </c>
      <c r="AT136" s="12" t="s">
        <v>135</v>
      </c>
      <c r="AU136" s="12" t="s">
        <v>72</v>
      </c>
      <c r="AY136" s="12" t="s">
        <v>133</v>
      </c>
      <c r="BE136" s="147">
        <f t="shared" ref="BE136:BE161" si="24">IF(N136="základná",J136,0)</f>
        <v>0</v>
      </c>
      <c r="BF136" s="147">
        <f t="shared" ref="BF136:BF161" si="25">IF(N136="znížená",J136,0)</f>
        <v>0</v>
      </c>
      <c r="BG136" s="147">
        <f t="shared" ref="BG136:BG161" si="26">IF(N136="zákl. prenesená",J136,0)</f>
        <v>0</v>
      </c>
      <c r="BH136" s="147">
        <f t="shared" ref="BH136:BH161" si="27">IF(N136="zníž. prenesená",J136,0)</f>
        <v>0</v>
      </c>
      <c r="BI136" s="147">
        <f t="shared" ref="BI136:BI161" si="28">IF(N136="nulová",J136,0)</f>
        <v>0</v>
      </c>
      <c r="BJ136" s="12" t="s">
        <v>141</v>
      </c>
      <c r="BK136" s="147">
        <f t="shared" ref="BK136:BK161" si="29">ROUND(I136*H136,2)</f>
        <v>0</v>
      </c>
      <c r="BL136" s="12" t="s">
        <v>378</v>
      </c>
      <c r="BM136" s="12" t="s">
        <v>424</v>
      </c>
    </row>
    <row r="137" spans="2:65" s="1" customFormat="1" ht="16.5" customHeight="1">
      <c r="B137" s="135"/>
      <c r="C137" s="148" t="s">
        <v>289</v>
      </c>
      <c r="D137" s="148" t="s">
        <v>201</v>
      </c>
      <c r="E137" s="149" t="s">
        <v>860</v>
      </c>
      <c r="F137" s="150" t="s">
        <v>861</v>
      </c>
      <c r="G137" s="151" t="s">
        <v>364</v>
      </c>
      <c r="H137" s="152">
        <v>70</v>
      </c>
      <c r="I137" s="153"/>
      <c r="J137" s="154">
        <f t="shared" si="20"/>
        <v>0</v>
      </c>
      <c r="K137" s="150" t="s">
        <v>1</v>
      </c>
      <c r="L137" s="155"/>
      <c r="M137" s="156" t="s">
        <v>1</v>
      </c>
      <c r="N137" s="157" t="s">
        <v>37</v>
      </c>
      <c r="O137" s="45"/>
      <c r="P137" s="145">
        <f t="shared" si="21"/>
        <v>0</v>
      </c>
      <c r="Q137" s="145">
        <v>0</v>
      </c>
      <c r="R137" s="145">
        <f t="shared" si="22"/>
        <v>0</v>
      </c>
      <c r="S137" s="145">
        <v>0</v>
      </c>
      <c r="T137" s="146">
        <f t="shared" si="23"/>
        <v>0</v>
      </c>
      <c r="AR137" s="12" t="s">
        <v>774</v>
      </c>
      <c r="AT137" s="12" t="s">
        <v>201</v>
      </c>
      <c r="AU137" s="12" t="s">
        <v>72</v>
      </c>
      <c r="AY137" s="12" t="s">
        <v>133</v>
      </c>
      <c r="BE137" s="147">
        <f t="shared" si="24"/>
        <v>0</v>
      </c>
      <c r="BF137" s="147">
        <f t="shared" si="25"/>
        <v>0</v>
      </c>
      <c r="BG137" s="147">
        <f t="shared" si="26"/>
        <v>0</v>
      </c>
      <c r="BH137" s="147">
        <f t="shared" si="27"/>
        <v>0</v>
      </c>
      <c r="BI137" s="147">
        <f t="shared" si="28"/>
        <v>0</v>
      </c>
      <c r="BJ137" s="12" t="s">
        <v>141</v>
      </c>
      <c r="BK137" s="147">
        <f t="shared" si="29"/>
        <v>0</v>
      </c>
      <c r="BL137" s="12" t="s">
        <v>378</v>
      </c>
      <c r="BM137" s="12" t="s">
        <v>438</v>
      </c>
    </row>
    <row r="138" spans="2:65" s="1" customFormat="1" ht="16.5" customHeight="1">
      <c r="B138" s="135"/>
      <c r="C138" s="136" t="s">
        <v>293</v>
      </c>
      <c r="D138" s="136" t="s">
        <v>135</v>
      </c>
      <c r="E138" s="137" t="s">
        <v>862</v>
      </c>
      <c r="F138" s="138" t="s">
        <v>863</v>
      </c>
      <c r="G138" s="139" t="s">
        <v>364</v>
      </c>
      <c r="H138" s="140">
        <v>65</v>
      </c>
      <c r="I138" s="141"/>
      <c r="J138" s="142">
        <f t="shared" si="20"/>
        <v>0</v>
      </c>
      <c r="K138" s="138" t="s">
        <v>1</v>
      </c>
      <c r="L138" s="26"/>
      <c r="M138" s="143" t="s">
        <v>1</v>
      </c>
      <c r="N138" s="144" t="s">
        <v>37</v>
      </c>
      <c r="O138" s="45"/>
      <c r="P138" s="145">
        <f t="shared" si="21"/>
        <v>0</v>
      </c>
      <c r="Q138" s="145">
        <v>0</v>
      </c>
      <c r="R138" s="145">
        <f t="shared" si="22"/>
        <v>0</v>
      </c>
      <c r="S138" s="145">
        <v>0</v>
      </c>
      <c r="T138" s="146">
        <f t="shared" si="23"/>
        <v>0</v>
      </c>
      <c r="AR138" s="12" t="s">
        <v>378</v>
      </c>
      <c r="AT138" s="12" t="s">
        <v>135</v>
      </c>
      <c r="AU138" s="12" t="s">
        <v>72</v>
      </c>
      <c r="AY138" s="12" t="s">
        <v>133</v>
      </c>
      <c r="BE138" s="147">
        <f t="shared" si="24"/>
        <v>0</v>
      </c>
      <c r="BF138" s="147">
        <f t="shared" si="25"/>
        <v>0</v>
      </c>
      <c r="BG138" s="147">
        <f t="shared" si="26"/>
        <v>0</v>
      </c>
      <c r="BH138" s="147">
        <f t="shared" si="27"/>
        <v>0</v>
      </c>
      <c r="BI138" s="147">
        <f t="shared" si="28"/>
        <v>0</v>
      </c>
      <c r="BJ138" s="12" t="s">
        <v>141</v>
      </c>
      <c r="BK138" s="147">
        <f t="shared" si="29"/>
        <v>0</v>
      </c>
      <c r="BL138" s="12" t="s">
        <v>378</v>
      </c>
      <c r="BM138" s="12" t="s">
        <v>445</v>
      </c>
    </row>
    <row r="139" spans="2:65" s="1" customFormat="1" ht="16.5" customHeight="1">
      <c r="B139" s="135"/>
      <c r="C139" s="148" t="s">
        <v>297</v>
      </c>
      <c r="D139" s="148" t="s">
        <v>201</v>
      </c>
      <c r="E139" s="149" t="s">
        <v>864</v>
      </c>
      <c r="F139" s="150" t="s">
        <v>865</v>
      </c>
      <c r="G139" s="151" t="s">
        <v>364</v>
      </c>
      <c r="H139" s="152">
        <v>46</v>
      </c>
      <c r="I139" s="153"/>
      <c r="J139" s="154">
        <f t="shared" si="20"/>
        <v>0</v>
      </c>
      <c r="K139" s="150" t="s">
        <v>1</v>
      </c>
      <c r="L139" s="155"/>
      <c r="M139" s="156" t="s">
        <v>1</v>
      </c>
      <c r="N139" s="157" t="s">
        <v>37</v>
      </c>
      <c r="O139" s="45"/>
      <c r="P139" s="145">
        <f t="shared" si="21"/>
        <v>0</v>
      </c>
      <c r="Q139" s="145">
        <v>0</v>
      </c>
      <c r="R139" s="145">
        <f t="shared" si="22"/>
        <v>0</v>
      </c>
      <c r="S139" s="145">
        <v>0</v>
      </c>
      <c r="T139" s="146">
        <f t="shared" si="23"/>
        <v>0</v>
      </c>
      <c r="AR139" s="12" t="s">
        <v>774</v>
      </c>
      <c r="AT139" s="12" t="s">
        <v>201</v>
      </c>
      <c r="AU139" s="12" t="s">
        <v>72</v>
      </c>
      <c r="AY139" s="12" t="s">
        <v>133</v>
      </c>
      <c r="BE139" s="147">
        <f t="shared" si="24"/>
        <v>0</v>
      </c>
      <c r="BF139" s="147">
        <f t="shared" si="25"/>
        <v>0</v>
      </c>
      <c r="BG139" s="147">
        <f t="shared" si="26"/>
        <v>0</v>
      </c>
      <c r="BH139" s="147">
        <f t="shared" si="27"/>
        <v>0</v>
      </c>
      <c r="BI139" s="147">
        <f t="shared" si="28"/>
        <v>0</v>
      </c>
      <c r="BJ139" s="12" t="s">
        <v>141</v>
      </c>
      <c r="BK139" s="147">
        <f t="shared" si="29"/>
        <v>0</v>
      </c>
      <c r="BL139" s="12" t="s">
        <v>378</v>
      </c>
      <c r="BM139" s="12" t="s">
        <v>452</v>
      </c>
    </row>
    <row r="140" spans="2:65" s="1" customFormat="1" ht="16.5" customHeight="1">
      <c r="B140" s="135"/>
      <c r="C140" s="148" t="s">
        <v>301</v>
      </c>
      <c r="D140" s="148" t="s">
        <v>201</v>
      </c>
      <c r="E140" s="149" t="s">
        <v>866</v>
      </c>
      <c r="F140" s="150" t="s">
        <v>867</v>
      </c>
      <c r="G140" s="151" t="s">
        <v>364</v>
      </c>
      <c r="H140" s="152">
        <v>19</v>
      </c>
      <c r="I140" s="153"/>
      <c r="J140" s="154">
        <f t="shared" si="20"/>
        <v>0</v>
      </c>
      <c r="K140" s="150" t="s">
        <v>1</v>
      </c>
      <c r="L140" s="155"/>
      <c r="M140" s="156" t="s">
        <v>1</v>
      </c>
      <c r="N140" s="157" t="s">
        <v>37</v>
      </c>
      <c r="O140" s="45"/>
      <c r="P140" s="145">
        <f t="shared" si="21"/>
        <v>0</v>
      </c>
      <c r="Q140" s="145">
        <v>0</v>
      </c>
      <c r="R140" s="145">
        <f t="shared" si="22"/>
        <v>0</v>
      </c>
      <c r="S140" s="145">
        <v>0</v>
      </c>
      <c r="T140" s="146">
        <f t="shared" si="23"/>
        <v>0</v>
      </c>
      <c r="AR140" s="12" t="s">
        <v>774</v>
      </c>
      <c r="AT140" s="12" t="s">
        <v>201</v>
      </c>
      <c r="AU140" s="12" t="s">
        <v>72</v>
      </c>
      <c r="AY140" s="12" t="s">
        <v>133</v>
      </c>
      <c r="BE140" s="147">
        <f t="shared" si="24"/>
        <v>0</v>
      </c>
      <c r="BF140" s="147">
        <f t="shared" si="25"/>
        <v>0</v>
      </c>
      <c r="BG140" s="147">
        <f t="shared" si="26"/>
        <v>0</v>
      </c>
      <c r="BH140" s="147">
        <f t="shared" si="27"/>
        <v>0</v>
      </c>
      <c r="BI140" s="147">
        <f t="shared" si="28"/>
        <v>0</v>
      </c>
      <c r="BJ140" s="12" t="s">
        <v>141</v>
      </c>
      <c r="BK140" s="147">
        <f t="shared" si="29"/>
        <v>0</v>
      </c>
      <c r="BL140" s="12" t="s">
        <v>378</v>
      </c>
      <c r="BM140" s="12" t="s">
        <v>459</v>
      </c>
    </row>
    <row r="141" spans="2:65" s="1" customFormat="1" ht="16.5" customHeight="1">
      <c r="B141" s="135"/>
      <c r="C141" s="148" t="s">
        <v>306</v>
      </c>
      <c r="D141" s="148" t="s">
        <v>201</v>
      </c>
      <c r="E141" s="149" t="s">
        <v>868</v>
      </c>
      <c r="F141" s="150" t="s">
        <v>869</v>
      </c>
      <c r="G141" s="151" t="s">
        <v>785</v>
      </c>
      <c r="H141" s="152">
        <v>46</v>
      </c>
      <c r="I141" s="153"/>
      <c r="J141" s="154">
        <f t="shared" si="20"/>
        <v>0</v>
      </c>
      <c r="K141" s="150" t="s">
        <v>1</v>
      </c>
      <c r="L141" s="155"/>
      <c r="M141" s="156" t="s">
        <v>1</v>
      </c>
      <c r="N141" s="157" t="s">
        <v>37</v>
      </c>
      <c r="O141" s="45"/>
      <c r="P141" s="145">
        <f t="shared" si="21"/>
        <v>0</v>
      </c>
      <c r="Q141" s="145">
        <v>0</v>
      </c>
      <c r="R141" s="145">
        <f t="shared" si="22"/>
        <v>0</v>
      </c>
      <c r="S141" s="145">
        <v>0</v>
      </c>
      <c r="T141" s="146">
        <f t="shared" si="23"/>
        <v>0</v>
      </c>
      <c r="AR141" s="12" t="s">
        <v>774</v>
      </c>
      <c r="AT141" s="12" t="s">
        <v>201</v>
      </c>
      <c r="AU141" s="12" t="s">
        <v>72</v>
      </c>
      <c r="AY141" s="12" t="s">
        <v>133</v>
      </c>
      <c r="BE141" s="147">
        <f t="shared" si="24"/>
        <v>0</v>
      </c>
      <c r="BF141" s="147">
        <f t="shared" si="25"/>
        <v>0</v>
      </c>
      <c r="BG141" s="147">
        <f t="shared" si="26"/>
        <v>0</v>
      </c>
      <c r="BH141" s="147">
        <f t="shared" si="27"/>
        <v>0</v>
      </c>
      <c r="BI141" s="147">
        <f t="shared" si="28"/>
        <v>0</v>
      </c>
      <c r="BJ141" s="12" t="s">
        <v>141</v>
      </c>
      <c r="BK141" s="147">
        <f t="shared" si="29"/>
        <v>0</v>
      </c>
      <c r="BL141" s="12" t="s">
        <v>378</v>
      </c>
      <c r="BM141" s="12" t="s">
        <v>468</v>
      </c>
    </row>
    <row r="142" spans="2:65" s="1" customFormat="1" ht="16.5" customHeight="1">
      <c r="B142" s="135"/>
      <c r="C142" s="148" t="s">
        <v>309</v>
      </c>
      <c r="D142" s="148" t="s">
        <v>201</v>
      </c>
      <c r="E142" s="149" t="s">
        <v>870</v>
      </c>
      <c r="F142" s="150" t="s">
        <v>871</v>
      </c>
      <c r="G142" s="151" t="s">
        <v>785</v>
      </c>
      <c r="H142" s="152">
        <v>1</v>
      </c>
      <c r="I142" s="153"/>
      <c r="J142" s="154">
        <f t="shared" si="20"/>
        <v>0</v>
      </c>
      <c r="K142" s="150" t="s">
        <v>1</v>
      </c>
      <c r="L142" s="155"/>
      <c r="M142" s="156" t="s">
        <v>1</v>
      </c>
      <c r="N142" s="157" t="s">
        <v>37</v>
      </c>
      <c r="O142" s="45"/>
      <c r="P142" s="145">
        <f t="shared" si="21"/>
        <v>0</v>
      </c>
      <c r="Q142" s="145">
        <v>0</v>
      </c>
      <c r="R142" s="145">
        <f t="shared" si="22"/>
        <v>0</v>
      </c>
      <c r="S142" s="145">
        <v>0</v>
      </c>
      <c r="T142" s="146">
        <f t="shared" si="23"/>
        <v>0</v>
      </c>
      <c r="AR142" s="12" t="s">
        <v>774</v>
      </c>
      <c r="AT142" s="12" t="s">
        <v>201</v>
      </c>
      <c r="AU142" s="12" t="s">
        <v>72</v>
      </c>
      <c r="AY142" s="12" t="s">
        <v>133</v>
      </c>
      <c r="BE142" s="147">
        <f t="shared" si="24"/>
        <v>0</v>
      </c>
      <c r="BF142" s="147">
        <f t="shared" si="25"/>
        <v>0</v>
      </c>
      <c r="BG142" s="147">
        <f t="shared" si="26"/>
        <v>0</v>
      </c>
      <c r="BH142" s="147">
        <f t="shared" si="27"/>
        <v>0</v>
      </c>
      <c r="BI142" s="147">
        <f t="shared" si="28"/>
        <v>0</v>
      </c>
      <c r="BJ142" s="12" t="s">
        <v>141</v>
      </c>
      <c r="BK142" s="147">
        <f t="shared" si="29"/>
        <v>0</v>
      </c>
      <c r="BL142" s="12" t="s">
        <v>378</v>
      </c>
      <c r="BM142" s="12" t="s">
        <v>476</v>
      </c>
    </row>
    <row r="143" spans="2:65" s="1" customFormat="1" ht="16.5" customHeight="1">
      <c r="B143" s="135"/>
      <c r="C143" s="136" t="s">
        <v>312</v>
      </c>
      <c r="D143" s="136" t="s">
        <v>135</v>
      </c>
      <c r="E143" s="137" t="s">
        <v>872</v>
      </c>
      <c r="F143" s="138" t="s">
        <v>873</v>
      </c>
      <c r="G143" s="139" t="s">
        <v>785</v>
      </c>
      <c r="H143" s="140">
        <v>75</v>
      </c>
      <c r="I143" s="141"/>
      <c r="J143" s="142">
        <f t="shared" si="20"/>
        <v>0</v>
      </c>
      <c r="K143" s="138" t="s">
        <v>1</v>
      </c>
      <c r="L143" s="26"/>
      <c r="M143" s="143" t="s">
        <v>1</v>
      </c>
      <c r="N143" s="144" t="s">
        <v>37</v>
      </c>
      <c r="O143" s="45"/>
      <c r="P143" s="145">
        <f t="shared" si="21"/>
        <v>0</v>
      </c>
      <c r="Q143" s="145">
        <v>0</v>
      </c>
      <c r="R143" s="145">
        <f t="shared" si="22"/>
        <v>0</v>
      </c>
      <c r="S143" s="145">
        <v>0</v>
      </c>
      <c r="T143" s="146">
        <f t="shared" si="23"/>
        <v>0</v>
      </c>
      <c r="AR143" s="12" t="s">
        <v>378</v>
      </c>
      <c r="AT143" s="12" t="s">
        <v>135</v>
      </c>
      <c r="AU143" s="12" t="s">
        <v>72</v>
      </c>
      <c r="AY143" s="12" t="s">
        <v>133</v>
      </c>
      <c r="BE143" s="147">
        <f t="shared" si="24"/>
        <v>0</v>
      </c>
      <c r="BF143" s="147">
        <f t="shared" si="25"/>
        <v>0</v>
      </c>
      <c r="BG143" s="147">
        <f t="shared" si="26"/>
        <v>0</v>
      </c>
      <c r="BH143" s="147">
        <f t="shared" si="27"/>
        <v>0</v>
      </c>
      <c r="BI143" s="147">
        <f t="shared" si="28"/>
        <v>0</v>
      </c>
      <c r="BJ143" s="12" t="s">
        <v>141</v>
      </c>
      <c r="BK143" s="147">
        <f t="shared" si="29"/>
        <v>0</v>
      </c>
      <c r="BL143" s="12" t="s">
        <v>378</v>
      </c>
      <c r="BM143" s="12" t="s">
        <v>480</v>
      </c>
    </row>
    <row r="144" spans="2:65" s="1" customFormat="1" ht="16.5" customHeight="1">
      <c r="B144" s="135"/>
      <c r="C144" s="148" t="s">
        <v>315</v>
      </c>
      <c r="D144" s="148" t="s">
        <v>201</v>
      </c>
      <c r="E144" s="149" t="s">
        <v>874</v>
      </c>
      <c r="F144" s="150" t="s">
        <v>875</v>
      </c>
      <c r="G144" s="151" t="s">
        <v>785</v>
      </c>
      <c r="H144" s="152">
        <v>7</v>
      </c>
      <c r="I144" s="153"/>
      <c r="J144" s="154">
        <f t="shared" si="20"/>
        <v>0</v>
      </c>
      <c r="K144" s="150" t="s">
        <v>1</v>
      </c>
      <c r="L144" s="155"/>
      <c r="M144" s="156" t="s">
        <v>1</v>
      </c>
      <c r="N144" s="157" t="s">
        <v>37</v>
      </c>
      <c r="O144" s="45"/>
      <c r="P144" s="145">
        <f t="shared" si="21"/>
        <v>0</v>
      </c>
      <c r="Q144" s="145">
        <v>0</v>
      </c>
      <c r="R144" s="145">
        <f t="shared" si="22"/>
        <v>0</v>
      </c>
      <c r="S144" s="145">
        <v>0</v>
      </c>
      <c r="T144" s="146">
        <f t="shared" si="23"/>
        <v>0</v>
      </c>
      <c r="AR144" s="12" t="s">
        <v>774</v>
      </c>
      <c r="AT144" s="12" t="s">
        <v>201</v>
      </c>
      <c r="AU144" s="12" t="s">
        <v>72</v>
      </c>
      <c r="AY144" s="12" t="s">
        <v>133</v>
      </c>
      <c r="BE144" s="147">
        <f t="shared" si="24"/>
        <v>0</v>
      </c>
      <c r="BF144" s="147">
        <f t="shared" si="25"/>
        <v>0</v>
      </c>
      <c r="BG144" s="147">
        <f t="shared" si="26"/>
        <v>0</v>
      </c>
      <c r="BH144" s="147">
        <f t="shared" si="27"/>
        <v>0</v>
      </c>
      <c r="BI144" s="147">
        <f t="shared" si="28"/>
        <v>0</v>
      </c>
      <c r="BJ144" s="12" t="s">
        <v>141</v>
      </c>
      <c r="BK144" s="147">
        <f t="shared" si="29"/>
        <v>0</v>
      </c>
      <c r="BL144" s="12" t="s">
        <v>378</v>
      </c>
      <c r="BM144" s="12" t="s">
        <v>488</v>
      </c>
    </row>
    <row r="145" spans="2:65" s="1" customFormat="1" ht="16.5" customHeight="1">
      <c r="B145" s="135"/>
      <c r="C145" s="148" t="s">
        <v>319</v>
      </c>
      <c r="D145" s="148" t="s">
        <v>201</v>
      </c>
      <c r="E145" s="149" t="s">
        <v>876</v>
      </c>
      <c r="F145" s="150" t="s">
        <v>877</v>
      </c>
      <c r="G145" s="151" t="s">
        <v>785</v>
      </c>
      <c r="H145" s="152">
        <v>22</v>
      </c>
      <c r="I145" s="153"/>
      <c r="J145" s="154">
        <f t="shared" si="20"/>
        <v>0</v>
      </c>
      <c r="K145" s="150" t="s">
        <v>1</v>
      </c>
      <c r="L145" s="155"/>
      <c r="M145" s="156" t="s">
        <v>1</v>
      </c>
      <c r="N145" s="157" t="s">
        <v>37</v>
      </c>
      <c r="O145" s="45"/>
      <c r="P145" s="145">
        <f t="shared" si="21"/>
        <v>0</v>
      </c>
      <c r="Q145" s="145">
        <v>0</v>
      </c>
      <c r="R145" s="145">
        <f t="shared" si="22"/>
        <v>0</v>
      </c>
      <c r="S145" s="145">
        <v>0</v>
      </c>
      <c r="T145" s="146">
        <f t="shared" si="23"/>
        <v>0</v>
      </c>
      <c r="AR145" s="12" t="s">
        <v>774</v>
      </c>
      <c r="AT145" s="12" t="s">
        <v>201</v>
      </c>
      <c r="AU145" s="12" t="s">
        <v>72</v>
      </c>
      <c r="AY145" s="12" t="s">
        <v>133</v>
      </c>
      <c r="BE145" s="147">
        <f t="shared" si="24"/>
        <v>0</v>
      </c>
      <c r="BF145" s="147">
        <f t="shared" si="25"/>
        <v>0</v>
      </c>
      <c r="BG145" s="147">
        <f t="shared" si="26"/>
        <v>0</v>
      </c>
      <c r="BH145" s="147">
        <f t="shared" si="27"/>
        <v>0</v>
      </c>
      <c r="BI145" s="147">
        <f t="shared" si="28"/>
        <v>0</v>
      </c>
      <c r="BJ145" s="12" t="s">
        <v>141</v>
      </c>
      <c r="BK145" s="147">
        <f t="shared" si="29"/>
        <v>0</v>
      </c>
      <c r="BL145" s="12" t="s">
        <v>378</v>
      </c>
      <c r="BM145" s="12" t="s">
        <v>496</v>
      </c>
    </row>
    <row r="146" spans="2:65" s="1" customFormat="1" ht="16.5" customHeight="1">
      <c r="B146" s="135"/>
      <c r="C146" s="148" t="s">
        <v>322</v>
      </c>
      <c r="D146" s="148" t="s">
        <v>201</v>
      </c>
      <c r="E146" s="149" t="s">
        <v>878</v>
      </c>
      <c r="F146" s="150" t="s">
        <v>879</v>
      </c>
      <c r="G146" s="151" t="s">
        <v>785</v>
      </c>
      <c r="H146" s="152">
        <v>1</v>
      </c>
      <c r="I146" s="153"/>
      <c r="J146" s="154">
        <f t="shared" si="20"/>
        <v>0</v>
      </c>
      <c r="K146" s="150" t="s">
        <v>1</v>
      </c>
      <c r="L146" s="155"/>
      <c r="M146" s="156" t="s">
        <v>1</v>
      </c>
      <c r="N146" s="157" t="s">
        <v>37</v>
      </c>
      <c r="O146" s="45"/>
      <c r="P146" s="145">
        <f t="shared" si="21"/>
        <v>0</v>
      </c>
      <c r="Q146" s="145">
        <v>0</v>
      </c>
      <c r="R146" s="145">
        <f t="shared" si="22"/>
        <v>0</v>
      </c>
      <c r="S146" s="145">
        <v>0</v>
      </c>
      <c r="T146" s="146">
        <f t="shared" si="23"/>
        <v>0</v>
      </c>
      <c r="AR146" s="12" t="s">
        <v>774</v>
      </c>
      <c r="AT146" s="12" t="s">
        <v>201</v>
      </c>
      <c r="AU146" s="12" t="s">
        <v>72</v>
      </c>
      <c r="AY146" s="12" t="s">
        <v>133</v>
      </c>
      <c r="BE146" s="147">
        <f t="shared" si="24"/>
        <v>0</v>
      </c>
      <c r="BF146" s="147">
        <f t="shared" si="25"/>
        <v>0</v>
      </c>
      <c r="BG146" s="147">
        <f t="shared" si="26"/>
        <v>0</v>
      </c>
      <c r="BH146" s="147">
        <f t="shared" si="27"/>
        <v>0</v>
      </c>
      <c r="BI146" s="147">
        <f t="shared" si="28"/>
        <v>0</v>
      </c>
      <c r="BJ146" s="12" t="s">
        <v>141</v>
      </c>
      <c r="BK146" s="147">
        <f t="shared" si="29"/>
        <v>0</v>
      </c>
      <c r="BL146" s="12" t="s">
        <v>378</v>
      </c>
      <c r="BM146" s="12" t="s">
        <v>506</v>
      </c>
    </row>
    <row r="147" spans="2:65" s="1" customFormat="1" ht="16.5" customHeight="1">
      <c r="B147" s="135"/>
      <c r="C147" s="148" t="s">
        <v>325</v>
      </c>
      <c r="D147" s="148" t="s">
        <v>201</v>
      </c>
      <c r="E147" s="149" t="s">
        <v>880</v>
      </c>
      <c r="F147" s="150" t="s">
        <v>881</v>
      </c>
      <c r="G147" s="151" t="s">
        <v>785</v>
      </c>
      <c r="H147" s="152">
        <v>1</v>
      </c>
      <c r="I147" s="153"/>
      <c r="J147" s="154">
        <f t="shared" si="20"/>
        <v>0</v>
      </c>
      <c r="K147" s="150" t="s">
        <v>1</v>
      </c>
      <c r="L147" s="155"/>
      <c r="M147" s="156" t="s">
        <v>1</v>
      </c>
      <c r="N147" s="157" t="s">
        <v>37</v>
      </c>
      <c r="O147" s="45"/>
      <c r="P147" s="145">
        <f t="shared" si="21"/>
        <v>0</v>
      </c>
      <c r="Q147" s="145">
        <v>0</v>
      </c>
      <c r="R147" s="145">
        <f t="shared" si="22"/>
        <v>0</v>
      </c>
      <c r="S147" s="145">
        <v>0</v>
      </c>
      <c r="T147" s="146">
        <f t="shared" si="23"/>
        <v>0</v>
      </c>
      <c r="AR147" s="12" t="s">
        <v>774</v>
      </c>
      <c r="AT147" s="12" t="s">
        <v>201</v>
      </c>
      <c r="AU147" s="12" t="s">
        <v>72</v>
      </c>
      <c r="AY147" s="12" t="s">
        <v>133</v>
      </c>
      <c r="BE147" s="147">
        <f t="shared" si="24"/>
        <v>0</v>
      </c>
      <c r="BF147" s="147">
        <f t="shared" si="25"/>
        <v>0</v>
      </c>
      <c r="BG147" s="147">
        <f t="shared" si="26"/>
        <v>0</v>
      </c>
      <c r="BH147" s="147">
        <f t="shared" si="27"/>
        <v>0</v>
      </c>
      <c r="BI147" s="147">
        <f t="shared" si="28"/>
        <v>0</v>
      </c>
      <c r="BJ147" s="12" t="s">
        <v>141</v>
      </c>
      <c r="BK147" s="147">
        <f t="shared" si="29"/>
        <v>0</v>
      </c>
      <c r="BL147" s="12" t="s">
        <v>378</v>
      </c>
      <c r="BM147" s="12" t="s">
        <v>514</v>
      </c>
    </row>
    <row r="148" spans="2:65" s="1" customFormat="1" ht="16.5" customHeight="1">
      <c r="B148" s="135"/>
      <c r="C148" s="148" t="s">
        <v>328</v>
      </c>
      <c r="D148" s="148" t="s">
        <v>201</v>
      </c>
      <c r="E148" s="149" t="s">
        <v>882</v>
      </c>
      <c r="F148" s="150" t="s">
        <v>883</v>
      </c>
      <c r="G148" s="151" t="s">
        <v>785</v>
      </c>
      <c r="H148" s="152">
        <v>8</v>
      </c>
      <c r="I148" s="153"/>
      <c r="J148" s="154">
        <f t="shared" si="20"/>
        <v>0</v>
      </c>
      <c r="K148" s="150" t="s">
        <v>1</v>
      </c>
      <c r="L148" s="155"/>
      <c r="M148" s="156" t="s">
        <v>1</v>
      </c>
      <c r="N148" s="157" t="s">
        <v>37</v>
      </c>
      <c r="O148" s="45"/>
      <c r="P148" s="145">
        <f t="shared" si="21"/>
        <v>0</v>
      </c>
      <c r="Q148" s="145">
        <v>0</v>
      </c>
      <c r="R148" s="145">
        <f t="shared" si="22"/>
        <v>0</v>
      </c>
      <c r="S148" s="145">
        <v>0</v>
      </c>
      <c r="T148" s="146">
        <f t="shared" si="23"/>
        <v>0</v>
      </c>
      <c r="AR148" s="12" t="s">
        <v>774</v>
      </c>
      <c r="AT148" s="12" t="s">
        <v>201</v>
      </c>
      <c r="AU148" s="12" t="s">
        <v>72</v>
      </c>
      <c r="AY148" s="12" t="s">
        <v>133</v>
      </c>
      <c r="BE148" s="147">
        <f t="shared" si="24"/>
        <v>0</v>
      </c>
      <c r="BF148" s="147">
        <f t="shared" si="25"/>
        <v>0</v>
      </c>
      <c r="BG148" s="147">
        <f t="shared" si="26"/>
        <v>0</v>
      </c>
      <c r="BH148" s="147">
        <f t="shared" si="27"/>
        <v>0</v>
      </c>
      <c r="BI148" s="147">
        <f t="shared" si="28"/>
        <v>0</v>
      </c>
      <c r="BJ148" s="12" t="s">
        <v>141</v>
      </c>
      <c r="BK148" s="147">
        <f t="shared" si="29"/>
        <v>0</v>
      </c>
      <c r="BL148" s="12" t="s">
        <v>378</v>
      </c>
      <c r="BM148" s="12" t="s">
        <v>521</v>
      </c>
    </row>
    <row r="149" spans="2:65" s="1" customFormat="1" ht="16.5" customHeight="1">
      <c r="B149" s="135"/>
      <c r="C149" s="148" t="s">
        <v>331</v>
      </c>
      <c r="D149" s="148" t="s">
        <v>201</v>
      </c>
      <c r="E149" s="149" t="s">
        <v>884</v>
      </c>
      <c r="F149" s="150" t="s">
        <v>885</v>
      </c>
      <c r="G149" s="151" t="s">
        <v>785</v>
      </c>
      <c r="H149" s="152">
        <v>4</v>
      </c>
      <c r="I149" s="153"/>
      <c r="J149" s="154">
        <f t="shared" si="20"/>
        <v>0</v>
      </c>
      <c r="K149" s="150" t="s">
        <v>1</v>
      </c>
      <c r="L149" s="155"/>
      <c r="M149" s="156" t="s">
        <v>1</v>
      </c>
      <c r="N149" s="157" t="s">
        <v>37</v>
      </c>
      <c r="O149" s="45"/>
      <c r="P149" s="145">
        <f t="shared" si="21"/>
        <v>0</v>
      </c>
      <c r="Q149" s="145">
        <v>0</v>
      </c>
      <c r="R149" s="145">
        <f t="shared" si="22"/>
        <v>0</v>
      </c>
      <c r="S149" s="145">
        <v>0</v>
      </c>
      <c r="T149" s="146">
        <f t="shared" si="23"/>
        <v>0</v>
      </c>
      <c r="AR149" s="12" t="s">
        <v>774</v>
      </c>
      <c r="AT149" s="12" t="s">
        <v>201</v>
      </c>
      <c r="AU149" s="12" t="s">
        <v>72</v>
      </c>
      <c r="AY149" s="12" t="s">
        <v>133</v>
      </c>
      <c r="BE149" s="147">
        <f t="shared" si="24"/>
        <v>0</v>
      </c>
      <c r="BF149" s="147">
        <f t="shared" si="25"/>
        <v>0</v>
      </c>
      <c r="BG149" s="147">
        <f t="shared" si="26"/>
        <v>0</v>
      </c>
      <c r="BH149" s="147">
        <f t="shared" si="27"/>
        <v>0</v>
      </c>
      <c r="BI149" s="147">
        <f t="shared" si="28"/>
        <v>0</v>
      </c>
      <c r="BJ149" s="12" t="s">
        <v>141</v>
      </c>
      <c r="BK149" s="147">
        <f t="shared" si="29"/>
        <v>0</v>
      </c>
      <c r="BL149" s="12" t="s">
        <v>378</v>
      </c>
      <c r="BM149" s="12" t="s">
        <v>530</v>
      </c>
    </row>
    <row r="150" spans="2:65" s="1" customFormat="1" ht="27.75" customHeight="1">
      <c r="B150" s="135"/>
      <c r="C150" s="148" t="s">
        <v>334</v>
      </c>
      <c r="D150" s="148" t="s">
        <v>201</v>
      </c>
      <c r="E150" s="149" t="s">
        <v>886</v>
      </c>
      <c r="F150" s="150" t="s">
        <v>887</v>
      </c>
      <c r="G150" s="151" t="s">
        <v>785</v>
      </c>
      <c r="H150" s="152">
        <v>32</v>
      </c>
      <c r="I150" s="153"/>
      <c r="J150" s="154">
        <f t="shared" si="20"/>
        <v>0</v>
      </c>
      <c r="K150" s="150" t="s">
        <v>1</v>
      </c>
      <c r="L150" s="155"/>
      <c r="M150" s="156" t="s">
        <v>1</v>
      </c>
      <c r="N150" s="157" t="s">
        <v>37</v>
      </c>
      <c r="O150" s="45"/>
      <c r="P150" s="145">
        <f t="shared" si="21"/>
        <v>0</v>
      </c>
      <c r="Q150" s="145">
        <v>0</v>
      </c>
      <c r="R150" s="145">
        <f t="shared" si="22"/>
        <v>0</v>
      </c>
      <c r="S150" s="145">
        <v>0</v>
      </c>
      <c r="T150" s="146">
        <f t="shared" si="23"/>
        <v>0</v>
      </c>
      <c r="AR150" s="12" t="s">
        <v>774</v>
      </c>
      <c r="AT150" s="12" t="s">
        <v>201</v>
      </c>
      <c r="AU150" s="12" t="s">
        <v>72</v>
      </c>
      <c r="AY150" s="12" t="s">
        <v>133</v>
      </c>
      <c r="BE150" s="147">
        <f t="shared" si="24"/>
        <v>0</v>
      </c>
      <c r="BF150" s="147">
        <f t="shared" si="25"/>
        <v>0</v>
      </c>
      <c r="BG150" s="147">
        <f t="shared" si="26"/>
        <v>0</v>
      </c>
      <c r="BH150" s="147">
        <f t="shared" si="27"/>
        <v>0</v>
      </c>
      <c r="BI150" s="147">
        <f t="shared" si="28"/>
        <v>0</v>
      </c>
      <c r="BJ150" s="12" t="s">
        <v>141</v>
      </c>
      <c r="BK150" s="147">
        <f t="shared" si="29"/>
        <v>0</v>
      </c>
      <c r="BL150" s="12" t="s">
        <v>378</v>
      </c>
      <c r="BM150" s="12" t="s">
        <v>539</v>
      </c>
    </row>
    <row r="151" spans="2:65" s="1" customFormat="1" ht="16.5" customHeight="1">
      <c r="B151" s="135"/>
      <c r="C151" s="136" t="s">
        <v>337</v>
      </c>
      <c r="D151" s="136" t="s">
        <v>135</v>
      </c>
      <c r="E151" s="137" t="s">
        <v>888</v>
      </c>
      <c r="F151" s="138" t="s">
        <v>889</v>
      </c>
      <c r="G151" s="139" t="s">
        <v>785</v>
      </c>
      <c r="H151" s="140">
        <v>10</v>
      </c>
      <c r="I151" s="141"/>
      <c r="J151" s="142">
        <f t="shared" si="20"/>
        <v>0</v>
      </c>
      <c r="K151" s="138" t="s">
        <v>1</v>
      </c>
      <c r="L151" s="26"/>
      <c r="M151" s="143" t="s">
        <v>1</v>
      </c>
      <c r="N151" s="144" t="s">
        <v>37</v>
      </c>
      <c r="O151" s="45"/>
      <c r="P151" s="145">
        <f t="shared" si="21"/>
        <v>0</v>
      </c>
      <c r="Q151" s="145">
        <v>0</v>
      </c>
      <c r="R151" s="145">
        <f t="shared" si="22"/>
        <v>0</v>
      </c>
      <c r="S151" s="145">
        <v>0</v>
      </c>
      <c r="T151" s="146">
        <f t="shared" si="23"/>
        <v>0</v>
      </c>
      <c r="AR151" s="12" t="s">
        <v>378</v>
      </c>
      <c r="AT151" s="12" t="s">
        <v>135</v>
      </c>
      <c r="AU151" s="12" t="s">
        <v>72</v>
      </c>
      <c r="AY151" s="12" t="s">
        <v>133</v>
      </c>
      <c r="BE151" s="147">
        <f t="shared" si="24"/>
        <v>0</v>
      </c>
      <c r="BF151" s="147">
        <f t="shared" si="25"/>
        <v>0</v>
      </c>
      <c r="BG151" s="147">
        <f t="shared" si="26"/>
        <v>0</v>
      </c>
      <c r="BH151" s="147">
        <f t="shared" si="27"/>
        <v>0</v>
      </c>
      <c r="BI151" s="147">
        <f t="shared" si="28"/>
        <v>0</v>
      </c>
      <c r="BJ151" s="12" t="s">
        <v>141</v>
      </c>
      <c r="BK151" s="147">
        <f t="shared" si="29"/>
        <v>0</v>
      </c>
      <c r="BL151" s="12" t="s">
        <v>378</v>
      </c>
      <c r="BM151" s="12" t="s">
        <v>549</v>
      </c>
    </row>
    <row r="152" spans="2:65" s="1" customFormat="1" ht="16.5" customHeight="1">
      <c r="B152" s="135"/>
      <c r="C152" s="148" t="s">
        <v>340</v>
      </c>
      <c r="D152" s="148" t="s">
        <v>201</v>
      </c>
      <c r="E152" s="149" t="s">
        <v>890</v>
      </c>
      <c r="F152" s="150" t="s">
        <v>891</v>
      </c>
      <c r="G152" s="151" t="s">
        <v>785</v>
      </c>
      <c r="H152" s="152">
        <v>10</v>
      </c>
      <c r="I152" s="153"/>
      <c r="J152" s="154">
        <f t="shared" si="20"/>
        <v>0</v>
      </c>
      <c r="K152" s="150" t="s">
        <v>1</v>
      </c>
      <c r="L152" s="155"/>
      <c r="M152" s="156" t="s">
        <v>1</v>
      </c>
      <c r="N152" s="157" t="s">
        <v>37</v>
      </c>
      <c r="O152" s="45"/>
      <c r="P152" s="145">
        <f t="shared" si="21"/>
        <v>0</v>
      </c>
      <c r="Q152" s="145">
        <v>0</v>
      </c>
      <c r="R152" s="145">
        <f t="shared" si="22"/>
        <v>0</v>
      </c>
      <c r="S152" s="145">
        <v>0</v>
      </c>
      <c r="T152" s="146">
        <f t="shared" si="23"/>
        <v>0</v>
      </c>
      <c r="AR152" s="12" t="s">
        <v>774</v>
      </c>
      <c r="AT152" s="12" t="s">
        <v>201</v>
      </c>
      <c r="AU152" s="12" t="s">
        <v>72</v>
      </c>
      <c r="AY152" s="12" t="s">
        <v>133</v>
      </c>
      <c r="BE152" s="147">
        <f t="shared" si="24"/>
        <v>0</v>
      </c>
      <c r="BF152" s="147">
        <f t="shared" si="25"/>
        <v>0</v>
      </c>
      <c r="BG152" s="147">
        <f t="shared" si="26"/>
        <v>0</v>
      </c>
      <c r="BH152" s="147">
        <f t="shared" si="27"/>
        <v>0</v>
      </c>
      <c r="BI152" s="147">
        <f t="shared" si="28"/>
        <v>0</v>
      </c>
      <c r="BJ152" s="12" t="s">
        <v>141</v>
      </c>
      <c r="BK152" s="147">
        <f t="shared" si="29"/>
        <v>0</v>
      </c>
      <c r="BL152" s="12" t="s">
        <v>378</v>
      </c>
      <c r="BM152" s="12" t="s">
        <v>557</v>
      </c>
    </row>
    <row r="153" spans="2:65" s="1" customFormat="1" ht="16.5" customHeight="1">
      <c r="B153" s="135"/>
      <c r="C153" s="148" t="s">
        <v>343</v>
      </c>
      <c r="D153" s="148" t="s">
        <v>201</v>
      </c>
      <c r="E153" s="149" t="s">
        <v>892</v>
      </c>
      <c r="F153" s="150" t="s">
        <v>893</v>
      </c>
      <c r="G153" s="151" t="s">
        <v>785</v>
      </c>
      <c r="H153" s="152">
        <v>10</v>
      </c>
      <c r="I153" s="153"/>
      <c r="J153" s="154">
        <f t="shared" si="20"/>
        <v>0</v>
      </c>
      <c r="K153" s="150" t="s">
        <v>1</v>
      </c>
      <c r="L153" s="155"/>
      <c r="M153" s="156" t="s">
        <v>1</v>
      </c>
      <c r="N153" s="157" t="s">
        <v>37</v>
      </c>
      <c r="O153" s="45"/>
      <c r="P153" s="145">
        <f t="shared" si="21"/>
        <v>0</v>
      </c>
      <c r="Q153" s="145">
        <v>0</v>
      </c>
      <c r="R153" s="145">
        <f t="shared" si="22"/>
        <v>0</v>
      </c>
      <c r="S153" s="145">
        <v>0</v>
      </c>
      <c r="T153" s="146">
        <f t="shared" si="23"/>
        <v>0</v>
      </c>
      <c r="AR153" s="12" t="s">
        <v>774</v>
      </c>
      <c r="AT153" s="12" t="s">
        <v>201</v>
      </c>
      <c r="AU153" s="12" t="s">
        <v>72</v>
      </c>
      <c r="AY153" s="12" t="s">
        <v>133</v>
      </c>
      <c r="BE153" s="147">
        <f t="shared" si="24"/>
        <v>0</v>
      </c>
      <c r="BF153" s="147">
        <f t="shared" si="25"/>
        <v>0</v>
      </c>
      <c r="BG153" s="147">
        <f t="shared" si="26"/>
        <v>0</v>
      </c>
      <c r="BH153" s="147">
        <f t="shared" si="27"/>
        <v>0</v>
      </c>
      <c r="BI153" s="147">
        <f t="shared" si="28"/>
        <v>0</v>
      </c>
      <c r="BJ153" s="12" t="s">
        <v>141</v>
      </c>
      <c r="BK153" s="147">
        <f t="shared" si="29"/>
        <v>0</v>
      </c>
      <c r="BL153" s="12" t="s">
        <v>378</v>
      </c>
      <c r="BM153" s="12" t="s">
        <v>564</v>
      </c>
    </row>
    <row r="154" spans="2:65" s="1" customFormat="1" ht="16.5" customHeight="1">
      <c r="B154" s="135"/>
      <c r="C154" s="136" t="s">
        <v>346</v>
      </c>
      <c r="D154" s="136" t="s">
        <v>135</v>
      </c>
      <c r="E154" s="137" t="s">
        <v>894</v>
      </c>
      <c r="F154" s="138" t="s">
        <v>895</v>
      </c>
      <c r="G154" s="139" t="s">
        <v>785</v>
      </c>
      <c r="H154" s="140">
        <v>1</v>
      </c>
      <c r="I154" s="141"/>
      <c r="J154" s="142">
        <f t="shared" si="20"/>
        <v>0</v>
      </c>
      <c r="K154" s="138" t="s">
        <v>1</v>
      </c>
      <c r="L154" s="26"/>
      <c r="M154" s="143" t="s">
        <v>1</v>
      </c>
      <c r="N154" s="144" t="s">
        <v>37</v>
      </c>
      <c r="O154" s="45"/>
      <c r="P154" s="145">
        <f t="shared" si="21"/>
        <v>0</v>
      </c>
      <c r="Q154" s="145">
        <v>0</v>
      </c>
      <c r="R154" s="145">
        <f t="shared" si="22"/>
        <v>0</v>
      </c>
      <c r="S154" s="145">
        <v>0</v>
      </c>
      <c r="T154" s="146">
        <f t="shared" si="23"/>
        <v>0</v>
      </c>
      <c r="AR154" s="12" t="s">
        <v>378</v>
      </c>
      <c r="AT154" s="12" t="s">
        <v>135</v>
      </c>
      <c r="AU154" s="12" t="s">
        <v>72</v>
      </c>
      <c r="AY154" s="12" t="s">
        <v>133</v>
      </c>
      <c r="BE154" s="147">
        <f t="shared" si="24"/>
        <v>0</v>
      </c>
      <c r="BF154" s="147">
        <f t="shared" si="25"/>
        <v>0</v>
      </c>
      <c r="BG154" s="147">
        <f t="shared" si="26"/>
        <v>0</v>
      </c>
      <c r="BH154" s="147">
        <f t="shared" si="27"/>
        <v>0</v>
      </c>
      <c r="BI154" s="147">
        <f t="shared" si="28"/>
        <v>0</v>
      </c>
      <c r="BJ154" s="12" t="s">
        <v>141</v>
      </c>
      <c r="BK154" s="147">
        <f t="shared" si="29"/>
        <v>0</v>
      </c>
      <c r="BL154" s="12" t="s">
        <v>378</v>
      </c>
      <c r="BM154" s="12" t="s">
        <v>570</v>
      </c>
    </row>
    <row r="155" spans="2:65" s="1" customFormat="1" ht="16.5" customHeight="1">
      <c r="B155" s="135"/>
      <c r="C155" s="148" t="s">
        <v>349</v>
      </c>
      <c r="D155" s="148" t="s">
        <v>201</v>
      </c>
      <c r="E155" s="149" t="s">
        <v>896</v>
      </c>
      <c r="F155" s="150" t="s">
        <v>897</v>
      </c>
      <c r="G155" s="151" t="s">
        <v>785</v>
      </c>
      <c r="H155" s="152">
        <v>1</v>
      </c>
      <c r="I155" s="153"/>
      <c r="J155" s="154">
        <f t="shared" si="20"/>
        <v>0</v>
      </c>
      <c r="K155" s="150" t="s">
        <v>1</v>
      </c>
      <c r="L155" s="155"/>
      <c r="M155" s="156" t="s">
        <v>1</v>
      </c>
      <c r="N155" s="157" t="s">
        <v>37</v>
      </c>
      <c r="O155" s="45"/>
      <c r="P155" s="145">
        <f t="shared" si="21"/>
        <v>0</v>
      </c>
      <c r="Q155" s="145">
        <v>0</v>
      </c>
      <c r="R155" s="145">
        <f t="shared" si="22"/>
        <v>0</v>
      </c>
      <c r="S155" s="145">
        <v>0</v>
      </c>
      <c r="T155" s="146">
        <f t="shared" si="23"/>
        <v>0</v>
      </c>
      <c r="AR155" s="12" t="s">
        <v>774</v>
      </c>
      <c r="AT155" s="12" t="s">
        <v>201</v>
      </c>
      <c r="AU155" s="12" t="s">
        <v>72</v>
      </c>
      <c r="AY155" s="12" t="s">
        <v>133</v>
      </c>
      <c r="BE155" s="147">
        <f t="shared" si="24"/>
        <v>0</v>
      </c>
      <c r="BF155" s="147">
        <f t="shared" si="25"/>
        <v>0</v>
      </c>
      <c r="BG155" s="147">
        <f t="shared" si="26"/>
        <v>0</v>
      </c>
      <c r="BH155" s="147">
        <f t="shared" si="27"/>
        <v>0</v>
      </c>
      <c r="BI155" s="147">
        <f t="shared" si="28"/>
        <v>0</v>
      </c>
      <c r="BJ155" s="12" t="s">
        <v>141</v>
      </c>
      <c r="BK155" s="147">
        <f t="shared" si="29"/>
        <v>0</v>
      </c>
      <c r="BL155" s="12" t="s">
        <v>378</v>
      </c>
      <c r="BM155" s="12" t="s">
        <v>580</v>
      </c>
    </row>
    <row r="156" spans="2:65" s="1" customFormat="1" ht="16.5" customHeight="1">
      <c r="B156" s="135"/>
      <c r="C156" s="136" t="s">
        <v>353</v>
      </c>
      <c r="D156" s="136" t="s">
        <v>135</v>
      </c>
      <c r="E156" s="137" t="s">
        <v>898</v>
      </c>
      <c r="F156" s="138" t="s">
        <v>899</v>
      </c>
      <c r="G156" s="139" t="s">
        <v>785</v>
      </c>
      <c r="H156" s="140">
        <v>4</v>
      </c>
      <c r="I156" s="141"/>
      <c r="J156" s="142">
        <f t="shared" si="20"/>
        <v>0</v>
      </c>
      <c r="K156" s="138" t="s">
        <v>1</v>
      </c>
      <c r="L156" s="26"/>
      <c r="M156" s="143" t="s">
        <v>1</v>
      </c>
      <c r="N156" s="144" t="s">
        <v>37</v>
      </c>
      <c r="O156" s="45"/>
      <c r="P156" s="145">
        <f t="shared" si="21"/>
        <v>0</v>
      </c>
      <c r="Q156" s="145">
        <v>0</v>
      </c>
      <c r="R156" s="145">
        <f t="shared" si="22"/>
        <v>0</v>
      </c>
      <c r="S156" s="145">
        <v>0</v>
      </c>
      <c r="T156" s="146">
        <f t="shared" si="23"/>
        <v>0</v>
      </c>
      <c r="AR156" s="12" t="s">
        <v>378</v>
      </c>
      <c r="AT156" s="12" t="s">
        <v>135</v>
      </c>
      <c r="AU156" s="12" t="s">
        <v>72</v>
      </c>
      <c r="AY156" s="12" t="s">
        <v>133</v>
      </c>
      <c r="BE156" s="147">
        <f t="shared" si="24"/>
        <v>0</v>
      </c>
      <c r="BF156" s="147">
        <f t="shared" si="25"/>
        <v>0</v>
      </c>
      <c r="BG156" s="147">
        <f t="shared" si="26"/>
        <v>0</v>
      </c>
      <c r="BH156" s="147">
        <f t="shared" si="27"/>
        <v>0</v>
      </c>
      <c r="BI156" s="147">
        <f t="shared" si="28"/>
        <v>0</v>
      </c>
      <c r="BJ156" s="12" t="s">
        <v>141</v>
      </c>
      <c r="BK156" s="147">
        <f t="shared" si="29"/>
        <v>0</v>
      </c>
      <c r="BL156" s="12" t="s">
        <v>378</v>
      </c>
      <c r="BM156" s="12" t="s">
        <v>588</v>
      </c>
    </row>
    <row r="157" spans="2:65" s="1" customFormat="1" ht="16.5" customHeight="1">
      <c r="B157" s="135"/>
      <c r="C157" s="148" t="s">
        <v>356</v>
      </c>
      <c r="D157" s="148" t="s">
        <v>201</v>
      </c>
      <c r="E157" s="149" t="s">
        <v>900</v>
      </c>
      <c r="F157" s="150" t="s">
        <v>901</v>
      </c>
      <c r="G157" s="151" t="s">
        <v>785</v>
      </c>
      <c r="H157" s="152">
        <v>4</v>
      </c>
      <c r="I157" s="153"/>
      <c r="J157" s="154">
        <f t="shared" si="20"/>
        <v>0</v>
      </c>
      <c r="K157" s="150" t="s">
        <v>1</v>
      </c>
      <c r="L157" s="155"/>
      <c r="M157" s="156" t="s">
        <v>1</v>
      </c>
      <c r="N157" s="157" t="s">
        <v>37</v>
      </c>
      <c r="O157" s="45"/>
      <c r="P157" s="145">
        <f t="shared" si="21"/>
        <v>0</v>
      </c>
      <c r="Q157" s="145">
        <v>0</v>
      </c>
      <c r="R157" s="145">
        <f t="shared" si="22"/>
        <v>0</v>
      </c>
      <c r="S157" s="145">
        <v>0</v>
      </c>
      <c r="T157" s="146">
        <f t="shared" si="23"/>
        <v>0</v>
      </c>
      <c r="AR157" s="12" t="s">
        <v>774</v>
      </c>
      <c r="AT157" s="12" t="s">
        <v>201</v>
      </c>
      <c r="AU157" s="12" t="s">
        <v>72</v>
      </c>
      <c r="AY157" s="12" t="s">
        <v>133</v>
      </c>
      <c r="BE157" s="147">
        <f t="shared" si="24"/>
        <v>0</v>
      </c>
      <c r="BF157" s="147">
        <f t="shared" si="25"/>
        <v>0</v>
      </c>
      <c r="BG157" s="147">
        <f t="shared" si="26"/>
        <v>0</v>
      </c>
      <c r="BH157" s="147">
        <f t="shared" si="27"/>
        <v>0</v>
      </c>
      <c r="BI157" s="147">
        <f t="shared" si="28"/>
        <v>0</v>
      </c>
      <c r="BJ157" s="12" t="s">
        <v>141</v>
      </c>
      <c r="BK157" s="147">
        <f t="shared" si="29"/>
        <v>0</v>
      </c>
      <c r="BL157" s="12" t="s">
        <v>378</v>
      </c>
      <c r="BM157" s="12" t="s">
        <v>596</v>
      </c>
    </row>
    <row r="158" spans="2:65" s="1" customFormat="1" ht="16.5" customHeight="1">
      <c r="B158" s="135"/>
      <c r="C158" s="136" t="s">
        <v>361</v>
      </c>
      <c r="D158" s="136" t="s">
        <v>135</v>
      </c>
      <c r="E158" s="137" t="s">
        <v>902</v>
      </c>
      <c r="F158" s="138" t="s">
        <v>903</v>
      </c>
      <c r="G158" s="139" t="s">
        <v>785</v>
      </c>
      <c r="H158" s="140">
        <v>5</v>
      </c>
      <c r="I158" s="141"/>
      <c r="J158" s="142">
        <f t="shared" si="20"/>
        <v>0</v>
      </c>
      <c r="K158" s="138" t="s">
        <v>1</v>
      </c>
      <c r="L158" s="26"/>
      <c r="M158" s="143" t="s">
        <v>1</v>
      </c>
      <c r="N158" s="144" t="s">
        <v>37</v>
      </c>
      <c r="O158" s="45"/>
      <c r="P158" s="145">
        <f t="shared" si="21"/>
        <v>0</v>
      </c>
      <c r="Q158" s="145">
        <v>0</v>
      </c>
      <c r="R158" s="145">
        <f t="shared" si="22"/>
        <v>0</v>
      </c>
      <c r="S158" s="145">
        <v>0</v>
      </c>
      <c r="T158" s="146">
        <f t="shared" si="23"/>
        <v>0</v>
      </c>
      <c r="AR158" s="12" t="s">
        <v>378</v>
      </c>
      <c r="AT158" s="12" t="s">
        <v>135</v>
      </c>
      <c r="AU158" s="12" t="s">
        <v>72</v>
      </c>
      <c r="AY158" s="12" t="s">
        <v>133</v>
      </c>
      <c r="BE158" s="147">
        <f t="shared" si="24"/>
        <v>0</v>
      </c>
      <c r="BF158" s="147">
        <f t="shared" si="25"/>
        <v>0</v>
      </c>
      <c r="BG158" s="147">
        <f t="shared" si="26"/>
        <v>0</v>
      </c>
      <c r="BH158" s="147">
        <f t="shared" si="27"/>
        <v>0</v>
      </c>
      <c r="BI158" s="147">
        <f t="shared" si="28"/>
        <v>0</v>
      </c>
      <c r="BJ158" s="12" t="s">
        <v>141</v>
      </c>
      <c r="BK158" s="147">
        <f t="shared" si="29"/>
        <v>0</v>
      </c>
      <c r="BL158" s="12" t="s">
        <v>378</v>
      </c>
      <c r="BM158" s="12" t="s">
        <v>604</v>
      </c>
    </row>
    <row r="159" spans="2:65" s="1" customFormat="1" ht="16.5" customHeight="1">
      <c r="B159" s="135"/>
      <c r="C159" s="148" t="s">
        <v>366</v>
      </c>
      <c r="D159" s="148" t="s">
        <v>201</v>
      </c>
      <c r="E159" s="149" t="s">
        <v>904</v>
      </c>
      <c r="F159" s="150" t="s">
        <v>905</v>
      </c>
      <c r="G159" s="151" t="s">
        <v>785</v>
      </c>
      <c r="H159" s="152">
        <v>5</v>
      </c>
      <c r="I159" s="153"/>
      <c r="J159" s="154">
        <f t="shared" si="20"/>
        <v>0</v>
      </c>
      <c r="K159" s="150" t="s">
        <v>1</v>
      </c>
      <c r="L159" s="155"/>
      <c r="M159" s="156" t="s">
        <v>1</v>
      </c>
      <c r="N159" s="157" t="s">
        <v>37</v>
      </c>
      <c r="O159" s="45"/>
      <c r="P159" s="145">
        <f t="shared" si="21"/>
        <v>0</v>
      </c>
      <c r="Q159" s="145">
        <v>0</v>
      </c>
      <c r="R159" s="145">
        <f t="shared" si="22"/>
        <v>0</v>
      </c>
      <c r="S159" s="145">
        <v>0</v>
      </c>
      <c r="T159" s="146">
        <f t="shared" si="23"/>
        <v>0</v>
      </c>
      <c r="AR159" s="12" t="s">
        <v>774</v>
      </c>
      <c r="AT159" s="12" t="s">
        <v>201</v>
      </c>
      <c r="AU159" s="12" t="s">
        <v>72</v>
      </c>
      <c r="AY159" s="12" t="s">
        <v>133</v>
      </c>
      <c r="BE159" s="147">
        <f t="shared" si="24"/>
        <v>0</v>
      </c>
      <c r="BF159" s="147">
        <f t="shared" si="25"/>
        <v>0</v>
      </c>
      <c r="BG159" s="147">
        <f t="shared" si="26"/>
        <v>0</v>
      </c>
      <c r="BH159" s="147">
        <f t="shared" si="27"/>
        <v>0</v>
      </c>
      <c r="BI159" s="147">
        <f t="shared" si="28"/>
        <v>0</v>
      </c>
      <c r="BJ159" s="12" t="s">
        <v>141</v>
      </c>
      <c r="BK159" s="147">
        <f t="shared" si="29"/>
        <v>0</v>
      </c>
      <c r="BL159" s="12" t="s">
        <v>378</v>
      </c>
      <c r="BM159" s="12" t="s">
        <v>612</v>
      </c>
    </row>
    <row r="160" spans="2:65" s="1" customFormat="1" ht="16.5" customHeight="1">
      <c r="B160" s="135"/>
      <c r="C160" s="136" t="s">
        <v>370</v>
      </c>
      <c r="D160" s="136" t="s">
        <v>135</v>
      </c>
      <c r="E160" s="137" t="s">
        <v>906</v>
      </c>
      <c r="F160" s="138" t="s">
        <v>907</v>
      </c>
      <c r="G160" s="139" t="s">
        <v>785</v>
      </c>
      <c r="H160" s="140">
        <v>4</v>
      </c>
      <c r="I160" s="141"/>
      <c r="J160" s="142">
        <f t="shared" si="20"/>
        <v>0</v>
      </c>
      <c r="K160" s="138" t="s">
        <v>1</v>
      </c>
      <c r="L160" s="26"/>
      <c r="M160" s="143" t="s">
        <v>1</v>
      </c>
      <c r="N160" s="144" t="s">
        <v>37</v>
      </c>
      <c r="O160" s="45"/>
      <c r="P160" s="145">
        <f t="shared" si="21"/>
        <v>0</v>
      </c>
      <c r="Q160" s="145">
        <v>0</v>
      </c>
      <c r="R160" s="145">
        <f t="shared" si="22"/>
        <v>0</v>
      </c>
      <c r="S160" s="145">
        <v>0</v>
      </c>
      <c r="T160" s="146">
        <f t="shared" si="23"/>
        <v>0</v>
      </c>
      <c r="AR160" s="12" t="s">
        <v>378</v>
      </c>
      <c r="AT160" s="12" t="s">
        <v>135</v>
      </c>
      <c r="AU160" s="12" t="s">
        <v>72</v>
      </c>
      <c r="AY160" s="12" t="s">
        <v>133</v>
      </c>
      <c r="BE160" s="147">
        <f t="shared" si="24"/>
        <v>0</v>
      </c>
      <c r="BF160" s="147">
        <f t="shared" si="25"/>
        <v>0</v>
      </c>
      <c r="BG160" s="147">
        <f t="shared" si="26"/>
        <v>0</v>
      </c>
      <c r="BH160" s="147">
        <f t="shared" si="27"/>
        <v>0</v>
      </c>
      <c r="BI160" s="147">
        <f t="shared" si="28"/>
        <v>0</v>
      </c>
      <c r="BJ160" s="12" t="s">
        <v>141</v>
      </c>
      <c r="BK160" s="147">
        <f t="shared" si="29"/>
        <v>0</v>
      </c>
      <c r="BL160" s="12" t="s">
        <v>378</v>
      </c>
      <c r="BM160" s="12" t="s">
        <v>618</v>
      </c>
    </row>
    <row r="161" spans="2:65" s="1" customFormat="1" ht="16.5" customHeight="1">
      <c r="B161" s="135"/>
      <c r="C161" s="148" t="s">
        <v>374</v>
      </c>
      <c r="D161" s="148" t="s">
        <v>201</v>
      </c>
      <c r="E161" s="149" t="s">
        <v>908</v>
      </c>
      <c r="F161" s="150" t="s">
        <v>909</v>
      </c>
      <c r="G161" s="151" t="s">
        <v>785</v>
      </c>
      <c r="H161" s="152">
        <v>4</v>
      </c>
      <c r="I161" s="153"/>
      <c r="J161" s="154">
        <f t="shared" si="20"/>
        <v>0</v>
      </c>
      <c r="K161" s="150" t="s">
        <v>1</v>
      </c>
      <c r="L161" s="155"/>
      <c r="M161" s="156" t="s">
        <v>1</v>
      </c>
      <c r="N161" s="157" t="s">
        <v>37</v>
      </c>
      <c r="O161" s="45"/>
      <c r="P161" s="145">
        <f t="shared" si="21"/>
        <v>0</v>
      </c>
      <c r="Q161" s="145">
        <v>0</v>
      </c>
      <c r="R161" s="145">
        <f t="shared" si="22"/>
        <v>0</v>
      </c>
      <c r="S161" s="145">
        <v>0</v>
      </c>
      <c r="T161" s="146">
        <f t="shared" si="23"/>
        <v>0</v>
      </c>
      <c r="AR161" s="12" t="s">
        <v>774</v>
      </c>
      <c r="AT161" s="12" t="s">
        <v>201</v>
      </c>
      <c r="AU161" s="12" t="s">
        <v>72</v>
      </c>
      <c r="AY161" s="12" t="s">
        <v>133</v>
      </c>
      <c r="BE161" s="147">
        <f t="shared" si="24"/>
        <v>0</v>
      </c>
      <c r="BF161" s="147">
        <f t="shared" si="25"/>
        <v>0</v>
      </c>
      <c r="BG161" s="147">
        <f t="shared" si="26"/>
        <v>0</v>
      </c>
      <c r="BH161" s="147">
        <f t="shared" si="27"/>
        <v>0</v>
      </c>
      <c r="BI161" s="147">
        <f t="shared" si="28"/>
        <v>0</v>
      </c>
      <c r="BJ161" s="12" t="s">
        <v>141</v>
      </c>
      <c r="BK161" s="147">
        <f t="shared" si="29"/>
        <v>0</v>
      </c>
      <c r="BL161" s="12" t="s">
        <v>378</v>
      </c>
      <c r="BM161" s="12" t="s">
        <v>626</v>
      </c>
    </row>
    <row r="162" spans="2:65" s="10" customFormat="1" ht="25.9" customHeight="1">
      <c r="B162" s="122"/>
      <c r="D162" s="123" t="s">
        <v>64</v>
      </c>
      <c r="E162" s="124" t="s">
        <v>910</v>
      </c>
      <c r="F162" s="124" t="s">
        <v>911</v>
      </c>
      <c r="I162" s="125"/>
      <c r="J162" s="126">
        <f>BK162</f>
        <v>0</v>
      </c>
      <c r="L162" s="122"/>
      <c r="M162" s="127"/>
      <c r="N162" s="128"/>
      <c r="O162" s="128"/>
      <c r="P162" s="129">
        <f>SUM(P163:P172)</f>
        <v>0</v>
      </c>
      <c r="Q162" s="128"/>
      <c r="R162" s="129">
        <f>SUM(R163:R172)</f>
        <v>0</v>
      </c>
      <c r="S162" s="128"/>
      <c r="T162" s="130">
        <f>SUM(T163:T172)</f>
        <v>0</v>
      </c>
      <c r="AR162" s="123" t="s">
        <v>147</v>
      </c>
      <c r="AT162" s="131" t="s">
        <v>64</v>
      </c>
      <c r="AU162" s="131" t="s">
        <v>65</v>
      </c>
      <c r="AY162" s="123" t="s">
        <v>133</v>
      </c>
      <c r="BK162" s="132">
        <f>SUM(BK163:BK172)</f>
        <v>0</v>
      </c>
    </row>
    <row r="163" spans="2:65" s="1" customFormat="1" ht="16.5" customHeight="1">
      <c r="B163" s="135"/>
      <c r="C163" s="136" t="s">
        <v>378</v>
      </c>
      <c r="D163" s="136" t="s">
        <v>135</v>
      </c>
      <c r="E163" s="137" t="s">
        <v>912</v>
      </c>
      <c r="F163" s="138" t="s">
        <v>913</v>
      </c>
      <c r="G163" s="139" t="s">
        <v>364</v>
      </c>
      <c r="H163" s="140">
        <v>20</v>
      </c>
      <c r="I163" s="141"/>
      <c r="J163" s="142">
        <f t="shared" ref="J163:J172" si="30">ROUND(I163*H163,2)</f>
        <v>0</v>
      </c>
      <c r="K163" s="138" t="s">
        <v>1</v>
      </c>
      <c r="L163" s="26"/>
      <c r="M163" s="143" t="s">
        <v>1</v>
      </c>
      <c r="N163" s="144" t="s">
        <v>37</v>
      </c>
      <c r="O163" s="45"/>
      <c r="P163" s="145">
        <f t="shared" ref="P163:P172" si="31">O163*H163</f>
        <v>0</v>
      </c>
      <c r="Q163" s="145">
        <v>0</v>
      </c>
      <c r="R163" s="145">
        <f t="shared" ref="R163:R172" si="32">Q163*H163</f>
        <v>0</v>
      </c>
      <c r="S163" s="145">
        <v>0</v>
      </c>
      <c r="T163" s="146">
        <f t="shared" ref="T163:T172" si="33">S163*H163</f>
        <v>0</v>
      </c>
      <c r="AR163" s="12" t="s">
        <v>378</v>
      </c>
      <c r="AT163" s="12" t="s">
        <v>135</v>
      </c>
      <c r="AU163" s="12" t="s">
        <v>72</v>
      </c>
      <c r="AY163" s="12" t="s">
        <v>133</v>
      </c>
      <c r="BE163" s="147">
        <f t="shared" ref="BE163:BE172" si="34">IF(N163="základná",J163,0)</f>
        <v>0</v>
      </c>
      <c r="BF163" s="147">
        <f t="shared" ref="BF163:BF172" si="35">IF(N163="znížená",J163,0)</f>
        <v>0</v>
      </c>
      <c r="BG163" s="147">
        <f t="shared" ref="BG163:BG172" si="36">IF(N163="zákl. prenesená",J163,0)</f>
        <v>0</v>
      </c>
      <c r="BH163" s="147">
        <f t="shared" ref="BH163:BH172" si="37">IF(N163="zníž. prenesená",J163,0)</f>
        <v>0</v>
      </c>
      <c r="BI163" s="147">
        <f t="shared" ref="BI163:BI172" si="38">IF(N163="nulová",J163,0)</f>
        <v>0</v>
      </c>
      <c r="BJ163" s="12" t="s">
        <v>141</v>
      </c>
      <c r="BK163" s="147">
        <f t="shared" ref="BK163:BK172" si="39">ROUND(I163*H163,2)</f>
        <v>0</v>
      </c>
      <c r="BL163" s="12" t="s">
        <v>378</v>
      </c>
      <c r="BM163" s="12" t="s">
        <v>634</v>
      </c>
    </row>
    <row r="164" spans="2:65" s="1" customFormat="1" ht="16.5" customHeight="1">
      <c r="B164" s="135"/>
      <c r="C164" s="148" t="s">
        <v>382</v>
      </c>
      <c r="D164" s="148" t="s">
        <v>201</v>
      </c>
      <c r="E164" s="149" t="s">
        <v>914</v>
      </c>
      <c r="F164" s="150" t="s">
        <v>915</v>
      </c>
      <c r="G164" s="151" t="s">
        <v>364</v>
      </c>
      <c r="H164" s="152">
        <v>20</v>
      </c>
      <c r="I164" s="153"/>
      <c r="J164" s="154">
        <f t="shared" si="30"/>
        <v>0</v>
      </c>
      <c r="K164" s="150" t="s">
        <v>1</v>
      </c>
      <c r="L164" s="155"/>
      <c r="M164" s="156" t="s">
        <v>1</v>
      </c>
      <c r="N164" s="157" t="s">
        <v>37</v>
      </c>
      <c r="O164" s="45"/>
      <c r="P164" s="145">
        <f t="shared" si="31"/>
        <v>0</v>
      </c>
      <c r="Q164" s="145">
        <v>0</v>
      </c>
      <c r="R164" s="145">
        <f t="shared" si="32"/>
        <v>0</v>
      </c>
      <c r="S164" s="145">
        <v>0</v>
      </c>
      <c r="T164" s="146">
        <f t="shared" si="33"/>
        <v>0</v>
      </c>
      <c r="AR164" s="12" t="s">
        <v>774</v>
      </c>
      <c r="AT164" s="12" t="s">
        <v>201</v>
      </c>
      <c r="AU164" s="12" t="s">
        <v>72</v>
      </c>
      <c r="AY164" s="12" t="s">
        <v>133</v>
      </c>
      <c r="BE164" s="147">
        <f t="shared" si="34"/>
        <v>0</v>
      </c>
      <c r="BF164" s="147">
        <f t="shared" si="35"/>
        <v>0</v>
      </c>
      <c r="BG164" s="147">
        <f t="shared" si="36"/>
        <v>0</v>
      </c>
      <c r="BH164" s="147">
        <f t="shared" si="37"/>
        <v>0</v>
      </c>
      <c r="BI164" s="147">
        <f t="shared" si="38"/>
        <v>0</v>
      </c>
      <c r="BJ164" s="12" t="s">
        <v>141</v>
      </c>
      <c r="BK164" s="147">
        <f t="shared" si="39"/>
        <v>0</v>
      </c>
      <c r="BL164" s="12" t="s">
        <v>378</v>
      </c>
      <c r="BM164" s="12" t="s">
        <v>642</v>
      </c>
    </row>
    <row r="165" spans="2:65" s="1" customFormat="1" ht="16.5" customHeight="1">
      <c r="B165" s="135"/>
      <c r="C165" s="136" t="s">
        <v>386</v>
      </c>
      <c r="D165" s="136" t="s">
        <v>135</v>
      </c>
      <c r="E165" s="137" t="s">
        <v>916</v>
      </c>
      <c r="F165" s="138" t="s">
        <v>917</v>
      </c>
      <c r="G165" s="139" t="s">
        <v>364</v>
      </c>
      <c r="H165" s="140">
        <v>10</v>
      </c>
      <c r="I165" s="141"/>
      <c r="J165" s="142">
        <f t="shared" si="30"/>
        <v>0</v>
      </c>
      <c r="K165" s="138" t="s">
        <v>1</v>
      </c>
      <c r="L165" s="26"/>
      <c r="M165" s="143" t="s">
        <v>1</v>
      </c>
      <c r="N165" s="144" t="s">
        <v>37</v>
      </c>
      <c r="O165" s="45"/>
      <c r="P165" s="145">
        <f t="shared" si="31"/>
        <v>0</v>
      </c>
      <c r="Q165" s="145">
        <v>0</v>
      </c>
      <c r="R165" s="145">
        <f t="shared" si="32"/>
        <v>0</v>
      </c>
      <c r="S165" s="145">
        <v>0</v>
      </c>
      <c r="T165" s="146">
        <f t="shared" si="33"/>
        <v>0</v>
      </c>
      <c r="AR165" s="12" t="s">
        <v>378</v>
      </c>
      <c r="AT165" s="12" t="s">
        <v>135</v>
      </c>
      <c r="AU165" s="12" t="s">
        <v>72</v>
      </c>
      <c r="AY165" s="12" t="s">
        <v>133</v>
      </c>
      <c r="BE165" s="147">
        <f t="shared" si="34"/>
        <v>0</v>
      </c>
      <c r="BF165" s="147">
        <f t="shared" si="35"/>
        <v>0</v>
      </c>
      <c r="BG165" s="147">
        <f t="shared" si="36"/>
        <v>0</v>
      </c>
      <c r="BH165" s="147">
        <f t="shared" si="37"/>
        <v>0</v>
      </c>
      <c r="BI165" s="147">
        <f t="shared" si="38"/>
        <v>0</v>
      </c>
      <c r="BJ165" s="12" t="s">
        <v>141</v>
      </c>
      <c r="BK165" s="147">
        <f t="shared" si="39"/>
        <v>0</v>
      </c>
      <c r="BL165" s="12" t="s">
        <v>378</v>
      </c>
      <c r="BM165" s="12" t="s">
        <v>650</v>
      </c>
    </row>
    <row r="166" spans="2:65" s="1" customFormat="1" ht="16.5" customHeight="1">
      <c r="B166" s="135"/>
      <c r="C166" s="148" t="s">
        <v>389</v>
      </c>
      <c r="D166" s="148" t="s">
        <v>201</v>
      </c>
      <c r="E166" s="149" t="s">
        <v>918</v>
      </c>
      <c r="F166" s="150" t="s">
        <v>919</v>
      </c>
      <c r="G166" s="151" t="s">
        <v>364</v>
      </c>
      <c r="H166" s="152">
        <v>10</v>
      </c>
      <c r="I166" s="153"/>
      <c r="J166" s="154">
        <f t="shared" si="30"/>
        <v>0</v>
      </c>
      <c r="K166" s="150" t="s">
        <v>1</v>
      </c>
      <c r="L166" s="155"/>
      <c r="M166" s="156" t="s">
        <v>1</v>
      </c>
      <c r="N166" s="157" t="s">
        <v>37</v>
      </c>
      <c r="O166" s="45"/>
      <c r="P166" s="145">
        <f t="shared" si="31"/>
        <v>0</v>
      </c>
      <c r="Q166" s="145">
        <v>0</v>
      </c>
      <c r="R166" s="145">
        <f t="shared" si="32"/>
        <v>0</v>
      </c>
      <c r="S166" s="145">
        <v>0</v>
      </c>
      <c r="T166" s="146">
        <f t="shared" si="33"/>
        <v>0</v>
      </c>
      <c r="AR166" s="12" t="s">
        <v>774</v>
      </c>
      <c r="AT166" s="12" t="s">
        <v>201</v>
      </c>
      <c r="AU166" s="12" t="s">
        <v>72</v>
      </c>
      <c r="AY166" s="12" t="s">
        <v>133</v>
      </c>
      <c r="BE166" s="147">
        <f t="shared" si="34"/>
        <v>0</v>
      </c>
      <c r="BF166" s="147">
        <f t="shared" si="35"/>
        <v>0</v>
      </c>
      <c r="BG166" s="147">
        <f t="shared" si="36"/>
        <v>0</v>
      </c>
      <c r="BH166" s="147">
        <f t="shared" si="37"/>
        <v>0</v>
      </c>
      <c r="BI166" s="147">
        <f t="shared" si="38"/>
        <v>0</v>
      </c>
      <c r="BJ166" s="12" t="s">
        <v>141</v>
      </c>
      <c r="BK166" s="147">
        <f t="shared" si="39"/>
        <v>0</v>
      </c>
      <c r="BL166" s="12" t="s">
        <v>378</v>
      </c>
      <c r="BM166" s="12" t="s">
        <v>657</v>
      </c>
    </row>
    <row r="167" spans="2:65" s="1" customFormat="1" ht="16.5" customHeight="1">
      <c r="B167" s="135"/>
      <c r="C167" s="136" t="s">
        <v>392</v>
      </c>
      <c r="D167" s="136" t="s">
        <v>135</v>
      </c>
      <c r="E167" s="137" t="s">
        <v>920</v>
      </c>
      <c r="F167" s="138" t="s">
        <v>921</v>
      </c>
      <c r="G167" s="139" t="s">
        <v>364</v>
      </c>
      <c r="H167" s="140">
        <v>200</v>
      </c>
      <c r="I167" s="141"/>
      <c r="J167" s="142">
        <f t="shared" si="30"/>
        <v>0</v>
      </c>
      <c r="K167" s="138" t="s">
        <v>1</v>
      </c>
      <c r="L167" s="26"/>
      <c r="M167" s="143" t="s">
        <v>1</v>
      </c>
      <c r="N167" s="144" t="s">
        <v>37</v>
      </c>
      <c r="O167" s="45"/>
      <c r="P167" s="145">
        <f t="shared" si="31"/>
        <v>0</v>
      </c>
      <c r="Q167" s="145">
        <v>0</v>
      </c>
      <c r="R167" s="145">
        <f t="shared" si="32"/>
        <v>0</v>
      </c>
      <c r="S167" s="145">
        <v>0</v>
      </c>
      <c r="T167" s="146">
        <f t="shared" si="33"/>
        <v>0</v>
      </c>
      <c r="AR167" s="12" t="s">
        <v>378</v>
      </c>
      <c r="AT167" s="12" t="s">
        <v>135</v>
      </c>
      <c r="AU167" s="12" t="s">
        <v>72</v>
      </c>
      <c r="AY167" s="12" t="s">
        <v>133</v>
      </c>
      <c r="BE167" s="147">
        <f t="shared" si="34"/>
        <v>0</v>
      </c>
      <c r="BF167" s="147">
        <f t="shared" si="35"/>
        <v>0</v>
      </c>
      <c r="BG167" s="147">
        <f t="shared" si="36"/>
        <v>0</v>
      </c>
      <c r="BH167" s="147">
        <f t="shared" si="37"/>
        <v>0</v>
      </c>
      <c r="BI167" s="147">
        <f t="shared" si="38"/>
        <v>0</v>
      </c>
      <c r="BJ167" s="12" t="s">
        <v>141</v>
      </c>
      <c r="BK167" s="147">
        <f t="shared" si="39"/>
        <v>0</v>
      </c>
      <c r="BL167" s="12" t="s">
        <v>378</v>
      </c>
      <c r="BM167" s="12" t="s">
        <v>666</v>
      </c>
    </row>
    <row r="168" spans="2:65" s="1" customFormat="1" ht="16.5" customHeight="1">
      <c r="B168" s="135"/>
      <c r="C168" s="148" t="s">
        <v>396</v>
      </c>
      <c r="D168" s="148" t="s">
        <v>201</v>
      </c>
      <c r="E168" s="149" t="s">
        <v>922</v>
      </c>
      <c r="F168" s="150" t="s">
        <v>923</v>
      </c>
      <c r="G168" s="151" t="s">
        <v>364</v>
      </c>
      <c r="H168" s="152">
        <v>200</v>
      </c>
      <c r="I168" s="153"/>
      <c r="J168" s="154">
        <f t="shared" si="30"/>
        <v>0</v>
      </c>
      <c r="K168" s="150" t="s">
        <v>1</v>
      </c>
      <c r="L168" s="155"/>
      <c r="M168" s="156" t="s">
        <v>1</v>
      </c>
      <c r="N168" s="157" t="s">
        <v>37</v>
      </c>
      <c r="O168" s="45"/>
      <c r="P168" s="145">
        <f t="shared" si="31"/>
        <v>0</v>
      </c>
      <c r="Q168" s="145">
        <v>0</v>
      </c>
      <c r="R168" s="145">
        <f t="shared" si="32"/>
        <v>0</v>
      </c>
      <c r="S168" s="145">
        <v>0</v>
      </c>
      <c r="T168" s="146">
        <f t="shared" si="33"/>
        <v>0</v>
      </c>
      <c r="AR168" s="12" t="s">
        <v>774</v>
      </c>
      <c r="AT168" s="12" t="s">
        <v>201</v>
      </c>
      <c r="AU168" s="12" t="s">
        <v>72</v>
      </c>
      <c r="AY168" s="12" t="s">
        <v>133</v>
      </c>
      <c r="BE168" s="147">
        <f t="shared" si="34"/>
        <v>0</v>
      </c>
      <c r="BF168" s="147">
        <f t="shared" si="35"/>
        <v>0</v>
      </c>
      <c r="BG168" s="147">
        <f t="shared" si="36"/>
        <v>0</v>
      </c>
      <c r="BH168" s="147">
        <f t="shared" si="37"/>
        <v>0</v>
      </c>
      <c r="BI168" s="147">
        <f t="shared" si="38"/>
        <v>0</v>
      </c>
      <c r="BJ168" s="12" t="s">
        <v>141</v>
      </c>
      <c r="BK168" s="147">
        <f t="shared" si="39"/>
        <v>0</v>
      </c>
      <c r="BL168" s="12" t="s">
        <v>378</v>
      </c>
      <c r="BM168" s="12" t="s">
        <v>674</v>
      </c>
    </row>
    <row r="169" spans="2:65" s="1" customFormat="1" ht="16.5" customHeight="1">
      <c r="B169" s="135"/>
      <c r="C169" s="136" t="s">
        <v>400</v>
      </c>
      <c r="D169" s="136" t="s">
        <v>135</v>
      </c>
      <c r="E169" s="137" t="s">
        <v>924</v>
      </c>
      <c r="F169" s="138" t="s">
        <v>925</v>
      </c>
      <c r="G169" s="139" t="s">
        <v>364</v>
      </c>
      <c r="H169" s="140">
        <v>200</v>
      </c>
      <c r="I169" s="141"/>
      <c r="J169" s="142">
        <f t="shared" si="30"/>
        <v>0</v>
      </c>
      <c r="K169" s="138" t="s">
        <v>1</v>
      </c>
      <c r="L169" s="26"/>
      <c r="M169" s="143" t="s">
        <v>1</v>
      </c>
      <c r="N169" s="144" t="s">
        <v>37</v>
      </c>
      <c r="O169" s="45"/>
      <c r="P169" s="145">
        <f t="shared" si="31"/>
        <v>0</v>
      </c>
      <c r="Q169" s="145">
        <v>0</v>
      </c>
      <c r="R169" s="145">
        <f t="shared" si="32"/>
        <v>0</v>
      </c>
      <c r="S169" s="145">
        <v>0</v>
      </c>
      <c r="T169" s="146">
        <f t="shared" si="33"/>
        <v>0</v>
      </c>
      <c r="AR169" s="12" t="s">
        <v>378</v>
      </c>
      <c r="AT169" s="12" t="s">
        <v>135</v>
      </c>
      <c r="AU169" s="12" t="s">
        <v>72</v>
      </c>
      <c r="AY169" s="12" t="s">
        <v>133</v>
      </c>
      <c r="BE169" s="147">
        <f t="shared" si="34"/>
        <v>0</v>
      </c>
      <c r="BF169" s="147">
        <f t="shared" si="35"/>
        <v>0</v>
      </c>
      <c r="BG169" s="147">
        <f t="shared" si="36"/>
        <v>0</v>
      </c>
      <c r="BH169" s="147">
        <f t="shared" si="37"/>
        <v>0</v>
      </c>
      <c r="BI169" s="147">
        <f t="shared" si="38"/>
        <v>0</v>
      </c>
      <c r="BJ169" s="12" t="s">
        <v>141</v>
      </c>
      <c r="BK169" s="147">
        <f t="shared" si="39"/>
        <v>0</v>
      </c>
      <c r="BL169" s="12" t="s">
        <v>378</v>
      </c>
      <c r="BM169" s="12" t="s">
        <v>682</v>
      </c>
    </row>
    <row r="170" spans="2:65" s="1" customFormat="1" ht="16.5" customHeight="1">
      <c r="B170" s="135"/>
      <c r="C170" s="148" t="s">
        <v>404</v>
      </c>
      <c r="D170" s="148" t="s">
        <v>201</v>
      </c>
      <c r="E170" s="149" t="s">
        <v>926</v>
      </c>
      <c r="F170" s="150" t="s">
        <v>927</v>
      </c>
      <c r="G170" s="151" t="s">
        <v>364</v>
      </c>
      <c r="H170" s="152">
        <v>200</v>
      </c>
      <c r="I170" s="153"/>
      <c r="J170" s="154">
        <f t="shared" si="30"/>
        <v>0</v>
      </c>
      <c r="K170" s="150" t="s">
        <v>1</v>
      </c>
      <c r="L170" s="155"/>
      <c r="M170" s="156" t="s">
        <v>1</v>
      </c>
      <c r="N170" s="157" t="s">
        <v>37</v>
      </c>
      <c r="O170" s="45"/>
      <c r="P170" s="145">
        <f t="shared" si="31"/>
        <v>0</v>
      </c>
      <c r="Q170" s="145">
        <v>0</v>
      </c>
      <c r="R170" s="145">
        <f t="shared" si="32"/>
        <v>0</v>
      </c>
      <c r="S170" s="145">
        <v>0</v>
      </c>
      <c r="T170" s="146">
        <f t="shared" si="33"/>
        <v>0</v>
      </c>
      <c r="AR170" s="12" t="s">
        <v>774</v>
      </c>
      <c r="AT170" s="12" t="s">
        <v>201</v>
      </c>
      <c r="AU170" s="12" t="s">
        <v>72</v>
      </c>
      <c r="AY170" s="12" t="s">
        <v>133</v>
      </c>
      <c r="BE170" s="147">
        <f t="shared" si="34"/>
        <v>0</v>
      </c>
      <c r="BF170" s="147">
        <f t="shared" si="35"/>
        <v>0</v>
      </c>
      <c r="BG170" s="147">
        <f t="shared" si="36"/>
        <v>0</v>
      </c>
      <c r="BH170" s="147">
        <f t="shared" si="37"/>
        <v>0</v>
      </c>
      <c r="BI170" s="147">
        <f t="shared" si="38"/>
        <v>0</v>
      </c>
      <c r="BJ170" s="12" t="s">
        <v>141</v>
      </c>
      <c r="BK170" s="147">
        <f t="shared" si="39"/>
        <v>0</v>
      </c>
      <c r="BL170" s="12" t="s">
        <v>378</v>
      </c>
      <c r="BM170" s="12" t="s">
        <v>692</v>
      </c>
    </row>
    <row r="171" spans="2:65" s="1" customFormat="1" ht="16.5" customHeight="1">
      <c r="B171" s="135"/>
      <c r="C171" s="136" t="s">
        <v>408</v>
      </c>
      <c r="D171" s="136" t="s">
        <v>135</v>
      </c>
      <c r="E171" s="137" t="s">
        <v>928</v>
      </c>
      <c r="F171" s="138" t="s">
        <v>929</v>
      </c>
      <c r="G171" s="139" t="s">
        <v>364</v>
      </c>
      <c r="H171" s="140">
        <v>20</v>
      </c>
      <c r="I171" s="141"/>
      <c r="J171" s="142">
        <f t="shared" si="30"/>
        <v>0</v>
      </c>
      <c r="K171" s="138" t="s">
        <v>1</v>
      </c>
      <c r="L171" s="26"/>
      <c r="M171" s="143" t="s">
        <v>1</v>
      </c>
      <c r="N171" s="144" t="s">
        <v>37</v>
      </c>
      <c r="O171" s="45"/>
      <c r="P171" s="145">
        <f t="shared" si="31"/>
        <v>0</v>
      </c>
      <c r="Q171" s="145">
        <v>0</v>
      </c>
      <c r="R171" s="145">
        <f t="shared" si="32"/>
        <v>0</v>
      </c>
      <c r="S171" s="145">
        <v>0</v>
      </c>
      <c r="T171" s="146">
        <f t="shared" si="33"/>
        <v>0</v>
      </c>
      <c r="AR171" s="12" t="s">
        <v>378</v>
      </c>
      <c r="AT171" s="12" t="s">
        <v>135</v>
      </c>
      <c r="AU171" s="12" t="s">
        <v>72</v>
      </c>
      <c r="AY171" s="12" t="s">
        <v>133</v>
      </c>
      <c r="BE171" s="147">
        <f t="shared" si="34"/>
        <v>0</v>
      </c>
      <c r="BF171" s="147">
        <f t="shared" si="35"/>
        <v>0</v>
      </c>
      <c r="BG171" s="147">
        <f t="shared" si="36"/>
        <v>0</v>
      </c>
      <c r="BH171" s="147">
        <f t="shared" si="37"/>
        <v>0</v>
      </c>
      <c r="BI171" s="147">
        <f t="shared" si="38"/>
        <v>0</v>
      </c>
      <c r="BJ171" s="12" t="s">
        <v>141</v>
      </c>
      <c r="BK171" s="147">
        <f t="shared" si="39"/>
        <v>0</v>
      </c>
      <c r="BL171" s="12" t="s">
        <v>378</v>
      </c>
      <c r="BM171" s="12" t="s">
        <v>699</v>
      </c>
    </row>
    <row r="172" spans="2:65" s="1" customFormat="1" ht="16.5" customHeight="1">
      <c r="B172" s="135"/>
      <c r="C172" s="148" t="s">
        <v>412</v>
      </c>
      <c r="D172" s="148" t="s">
        <v>201</v>
      </c>
      <c r="E172" s="149" t="s">
        <v>930</v>
      </c>
      <c r="F172" s="150" t="s">
        <v>931</v>
      </c>
      <c r="G172" s="151" t="s">
        <v>364</v>
      </c>
      <c r="H172" s="152">
        <v>20</v>
      </c>
      <c r="I172" s="153"/>
      <c r="J172" s="154">
        <f t="shared" si="30"/>
        <v>0</v>
      </c>
      <c r="K172" s="150" t="s">
        <v>1</v>
      </c>
      <c r="L172" s="155"/>
      <c r="M172" s="156" t="s">
        <v>1</v>
      </c>
      <c r="N172" s="157" t="s">
        <v>37</v>
      </c>
      <c r="O172" s="45"/>
      <c r="P172" s="145">
        <f t="shared" si="31"/>
        <v>0</v>
      </c>
      <c r="Q172" s="145">
        <v>0</v>
      </c>
      <c r="R172" s="145">
        <f t="shared" si="32"/>
        <v>0</v>
      </c>
      <c r="S172" s="145">
        <v>0</v>
      </c>
      <c r="T172" s="146">
        <f t="shared" si="33"/>
        <v>0</v>
      </c>
      <c r="AR172" s="12" t="s">
        <v>774</v>
      </c>
      <c r="AT172" s="12" t="s">
        <v>201</v>
      </c>
      <c r="AU172" s="12" t="s">
        <v>72</v>
      </c>
      <c r="AY172" s="12" t="s">
        <v>133</v>
      </c>
      <c r="BE172" s="147">
        <f t="shared" si="34"/>
        <v>0</v>
      </c>
      <c r="BF172" s="147">
        <f t="shared" si="35"/>
        <v>0</v>
      </c>
      <c r="BG172" s="147">
        <f t="shared" si="36"/>
        <v>0</v>
      </c>
      <c r="BH172" s="147">
        <f t="shared" si="37"/>
        <v>0</v>
      </c>
      <c r="BI172" s="147">
        <f t="shared" si="38"/>
        <v>0</v>
      </c>
      <c r="BJ172" s="12" t="s">
        <v>141</v>
      </c>
      <c r="BK172" s="147">
        <f t="shared" si="39"/>
        <v>0</v>
      </c>
      <c r="BL172" s="12" t="s">
        <v>378</v>
      </c>
      <c r="BM172" s="12" t="s">
        <v>708</v>
      </c>
    </row>
    <row r="173" spans="2:65" s="10" customFormat="1" ht="25.9" customHeight="1">
      <c r="B173" s="122"/>
      <c r="D173" s="123" t="s">
        <v>64</v>
      </c>
      <c r="E173" s="124" t="s">
        <v>932</v>
      </c>
      <c r="F173" s="124" t="s">
        <v>933</v>
      </c>
      <c r="I173" s="125"/>
      <c r="J173" s="126">
        <f>BK173</f>
        <v>0</v>
      </c>
      <c r="L173" s="122"/>
      <c r="M173" s="127"/>
      <c r="N173" s="128"/>
      <c r="O173" s="128"/>
      <c r="P173" s="129">
        <f>P174+SUM(P175:P177)</f>
        <v>0</v>
      </c>
      <c r="Q173" s="128"/>
      <c r="R173" s="129">
        <f>R174+SUM(R175:R177)</f>
        <v>0</v>
      </c>
      <c r="S173" s="128"/>
      <c r="T173" s="130">
        <f>T174+SUM(T175:T177)</f>
        <v>0</v>
      </c>
      <c r="AR173" s="123" t="s">
        <v>147</v>
      </c>
      <c r="AT173" s="131" t="s">
        <v>64</v>
      </c>
      <c r="AU173" s="131" t="s">
        <v>65</v>
      </c>
      <c r="AY173" s="123" t="s">
        <v>133</v>
      </c>
      <c r="BK173" s="132">
        <f>BK174+SUM(BK175:BK177)</f>
        <v>0</v>
      </c>
    </row>
    <row r="174" spans="2:65" s="1" customFormat="1" ht="16.5" customHeight="1">
      <c r="B174" s="135"/>
      <c r="C174" s="136" t="s">
        <v>416</v>
      </c>
      <c r="D174" s="136" t="s">
        <v>135</v>
      </c>
      <c r="E174" s="137" t="s">
        <v>934</v>
      </c>
      <c r="F174" s="138" t="s">
        <v>935</v>
      </c>
      <c r="G174" s="139" t="s">
        <v>936</v>
      </c>
      <c r="H174" s="140">
        <v>10</v>
      </c>
      <c r="I174" s="141"/>
      <c r="J174" s="142">
        <f>ROUND(I174*H174,2)</f>
        <v>0</v>
      </c>
      <c r="K174" s="138" t="s">
        <v>1</v>
      </c>
      <c r="L174" s="26"/>
      <c r="M174" s="143" t="s">
        <v>1</v>
      </c>
      <c r="N174" s="144" t="s">
        <v>37</v>
      </c>
      <c r="O174" s="45"/>
      <c r="P174" s="145">
        <f>O174*H174</f>
        <v>0</v>
      </c>
      <c r="Q174" s="145">
        <v>0</v>
      </c>
      <c r="R174" s="145">
        <f>Q174*H174</f>
        <v>0</v>
      </c>
      <c r="S174" s="145">
        <v>0</v>
      </c>
      <c r="T174" s="146">
        <f>S174*H174</f>
        <v>0</v>
      </c>
      <c r="AR174" s="12" t="s">
        <v>378</v>
      </c>
      <c r="AT174" s="12" t="s">
        <v>135</v>
      </c>
      <c r="AU174" s="12" t="s">
        <v>72</v>
      </c>
      <c r="AY174" s="12" t="s">
        <v>133</v>
      </c>
      <c r="BE174" s="147">
        <f>IF(N174="základná",J174,0)</f>
        <v>0</v>
      </c>
      <c r="BF174" s="147">
        <f>IF(N174="znížená",J174,0)</f>
        <v>0</v>
      </c>
      <c r="BG174" s="147">
        <f>IF(N174="zákl. prenesená",J174,0)</f>
        <v>0</v>
      </c>
      <c r="BH174" s="147">
        <f>IF(N174="zníž. prenesená",J174,0)</f>
        <v>0</v>
      </c>
      <c r="BI174" s="147">
        <f>IF(N174="nulová",J174,0)</f>
        <v>0</v>
      </c>
      <c r="BJ174" s="12" t="s">
        <v>141</v>
      </c>
      <c r="BK174" s="147">
        <f>ROUND(I174*H174,2)</f>
        <v>0</v>
      </c>
      <c r="BL174" s="12" t="s">
        <v>378</v>
      </c>
      <c r="BM174" s="12" t="s">
        <v>716</v>
      </c>
    </row>
    <row r="175" spans="2:65" s="1" customFormat="1" ht="16.5" customHeight="1">
      <c r="B175" s="135"/>
      <c r="C175" s="148" t="s">
        <v>420</v>
      </c>
      <c r="D175" s="148" t="s">
        <v>201</v>
      </c>
      <c r="E175" s="149" t="s">
        <v>937</v>
      </c>
      <c r="F175" s="150" t="s">
        <v>938</v>
      </c>
      <c r="G175" s="151" t="s">
        <v>676</v>
      </c>
      <c r="H175" s="152">
        <v>5</v>
      </c>
      <c r="I175" s="153"/>
      <c r="J175" s="154">
        <f>ROUND(I175*H175,2)</f>
        <v>0</v>
      </c>
      <c r="K175" s="150" t="s">
        <v>1</v>
      </c>
      <c r="L175" s="155"/>
      <c r="M175" s="156" t="s">
        <v>1</v>
      </c>
      <c r="N175" s="157" t="s">
        <v>37</v>
      </c>
      <c r="O175" s="45"/>
      <c r="P175" s="145">
        <f>O175*H175</f>
        <v>0</v>
      </c>
      <c r="Q175" s="145">
        <v>0</v>
      </c>
      <c r="R175" s="145">
        <f>Q175*H175</f>
        <v>0</v>
      </c>
      <c r="S175" s="145">
        <v>0</v>
      </c>
      <c r="T175" s="146">
        <f>S175*H175</f>
        <v>0</v>
      </c>
      <c r="AR175" s="12" t="s">
        <v>774</v>
      </c>
      <c r="AT175" s="12" t="s">
        <v>201</v>
      </c>
      <c r="AU175" s="12" t="s">
        <v>72</v>
      </c>
      <c r="AY175" s="12" t="s">
        <v>133</v>
      </c>
      <c r="BE175" s="147">
        <f>IF(N175="základná",J175,0)</f>
        <v>0</v>
      </c>
      <c r="BF175" s="147">
        <f>IF(N175="znížená",J175,0)</f>
        <v>0</v>
      </c>
      <c r="BG175" s="147">
        <f>IF(N175="zákl. prenesená",J175,0)</f>
        <v>0</v>
      </c>
      <c r="BH175" s="147">
        <f>IF(N175="zníž. prenesená",J175,0)</f>
        <v>0</v>
      </c>
      <c r="BI175" s="147">
        <f>IF(N175="nulová",J175,0)</f>
        <v>0</v>
      </c>
      <c r="BJ175" s="12" t="s">
        <v>141</v>
      </c>
      <c r="BK175" s="147">
        <f>ROUND(I175*H175,2)</f>
        <v>0</v>
      </c>
      <c r="BL175" s="12" t="s">
        <v>378</v>
      </c>
      <c r="BM175" s="12" t="s">
        <v>726</v>
      </c>
    </row>
    <row r="176" spans="2:65" s="1" customFormat="1" ht="16.5" customHeight="1">
      <c r="B176" s="135"/>
      <c r="C176" s="136" t="s">
        <v>424</v>
      </c>
      <c r="D176" s="136" t="s">
        <v>135</v>
      </c>
      <c r="E176" s="137" t="s">
        <v>939</v>
      </c>
      <c r="F176" s="138" t="s">
        <v>940</v>
      </c>
      <c r="G176" s="139" t="s">
        <v>936</v>
      </c>
      <c r="H176" s="140">
        <v>30</v>
      </c>
      <c r="I176" s="141"/>
      <c r="J176" s="142">
        <f>ROUND(I176*H176,2)</f>
        <v>0</v>
      </c>
      <c r="K176" s="138" t="s">
        <v>1</v>
      </c>
      <c r="L176" s="26"/>
      <c r="M176" s="143" t="s">
        <v>1</v>
      </c>
      <c r="N176" s="144" t="s">
        <v>37</v>
      </c>
      <c r="O176" s="45"/>
      <c r="P176" s="145">
        <f>O176*H176</f>
        <v>0</v>
      </c>
      <c r="Q176" s="145">
        <v>0</v>
      </c>
      <c r="R176" s="145">
        <f>Q176*H176</f>
        <v>0</v>
      </c>
      <c r="S176" s="145">
        <v>0</v>
      </c>
      <c r="T176" s="146">
        <f>S176*H176</f>
        <v>0</v>
      </c>
      <c r="AR176" s="12" t="s">
        <v>378</v>
      </c>
      <c r="AT176" s="12" t="s">
        <v>135</v>
      </c>
      <c r="AU176" s="12" t="s">
        <v>72</v>
      </c>
      <c r="AY176" s="12" t="s">
        <v>133</v>
      </c>
      <c r="BE176" s="147">
        <f>IF(N176="základná",J176,0)</f>
        <v>0</v>
      </c>
      <c r="BF176" s="147">
        <f>IF(N176="znížená",J176,0)</f>
        <v>0</v>
      </c>
      <c r="BG176" s="147">
        <f>IF(N176="zákl. prenesená",J176,0)</f>
        <v>0</v>
      </c>
      <c r="BH176" s="147">
        <f>IF(N176="zníž. prenesená",J176,0)</f>
        <v>0</v>
      </c>
      <c r="BI176" s="147">
        <f>IF(N176="nulová",J176,0)</f>
        <v>0</v>
      </c>
      <c r="BJ176" s="12" t="s">
        <v>141</v>
      </c>
      <c r="BK176" s="147">
        <f>ROUND(I176*H176,2)</f>
        <v>0</v>
      </c>
      <c r="BL176" s="12" t="s">
        <v>378</v>
      </c>
      <c r="BM176" s="12" t="s">
        <v>733</v>
      </c>
    </row>
    <row r="177" spans="2:65" s="10" customFormat="1" ht="22.9" customHeight="1">
      <c r="B177" s="122"/>
      <c r="D177" s="123" t="s">
        <v>64</v>
      </c>
      <c r="E177" s="133" t="s">
        <v>941</v>
      </c>
      <c r="F177" s="133" t="s">
        <v>942</v>
      </c>
      <c r="I177" s="125"/>
      <c r="J177" s="134">
        <f>BK177</f>
        <v>0</v>
      </c>
      <c r="L177" s="122"/>
      <c r="M177" s="127"/>
      <c r="N177" s="128"/>
      <c r="O177" s="128"/>
      <c r="P177" s="129">
        <f>P178</f>
        <v>0</v>
      </c>
      <c r="Q177" s="128"/>
      <c r="R177" s="129">
        <f>R178</f>
        <v>0</v>
      </c>
      <c r="S177" s="128"/>
      <c r="T177" s="130">
        <f>T178</f>
        <v>0</v>
      </c>
      <c r="AR177" s="123" t="s">
        <v>147</v>
      </c>
      <c r="AT177" s="131" t="s">
        <v>64</v>
      </c>
      <c r="AU177" s="131" t="s">
        <v>72</v>
      </c>
      <c r="AY177" s="123" t="s">
        <v>133</v>
      </c>
      <c r="BK177" s="132">
        <f>BK178</f>
        <v>0</v>
      </c>
    </row>
    <row r="178" spans="2:65" s="1" customFormat="1" ht="16.5" customHeight="1">
      <c r="B178" s="135"/>
      <c r="C178" s="136" t="s">
        <v>430</v>
      </c>
      <c r="D178" s="136" t="s">
        <v>135</v>
      </c>
      <c r="E178" s="137" t="s">
        <v>943</v>
      </c>
      <c r="F178" s="138" t="s">
        <v>944</v>
      </c>
      <c r="G178" s="139" t="s">
        <v>785</v>
      </c>
      <c r="H178" s="140">
        <v>13</v>
      </c>
      <c r="I178" s="141"/>
      <c r="J178" s="142">
        <f>ROUND(I178*H178,2)</f>
        <v>0</v>
      </c>
      <c r="K178" s="138" t="s">
        <v>1</v>
      </c>
      <c r="L178" s="26"/>
      <c r="M178" s="159" t="s">
        <v>1</v>
      </c>
      <c r="N178" s="160" t="s">
        <v>37</v>
      </c>
      <c r="O178" s="16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12" t="s">
        <v>378</v>
      </c>
      <c r="AT178" s="12" t="s">
        <v>135</v>
      </c>
      <c r="AU178" s="12" t="s">
        <v>141</v>
      </c>
      <c r="AY178" s="12" t="s">
        <v>133</v>
      </c>
      <c r="BE178" s="147">
        <f>IF(N178="základná",J178,0)</f>
        <v>0</v>
      </c>
      <c r="BF178" s="147">
        <f>IF(N178="znížená",J178,0)</f>
        <v>0</v>
      </c>
      <c r="BG178" s="147">
        <f>IF(N178="zákl. prenesená",J178,0)</f>
        <v>0</v>
      </c>
      <c r="BH178" s="147">
        <f>IF(N178="zníž. prenesená",J178,0)</f>
        <v>0</v>
      </c>
      <c r="BI178" s="147">
        <f>IF(N178="nulová",J178,0)</f>
        <v>0</v>
      </c>
      <c r="BJ178" s="12" t="s">
        <v>141</v>
      </c>
      <c r="BK178" s="147">
        <f>ROUND(I178*H178,2)</f>
        <v>0</v>
      </c>
      <c r="BL178" s="12" t="s">
        <v>378</v>
      </c>
      <c r="BM178" s="12" t="s">
        <v>742</v>
      </c>
    </row>
    <row r="179" spans="2:65" s="1" customFormat="1" ht="6.95" customHeight="1">
      <c r="B179" s="35"/>
      <c r="C179" s="36"/>
      <c r="D179" s="36"/>
      <c r="E179" s="36"/>
      <c r="F179" s="36"/>
      <c r="G179" s="36"/>
      <c r="H179" s="36"/>
      <c r="I179" s="96"/>
      <c r="J179" s="36"/>
      <c r="K179" s="36"/>
      <c r="L179" s="26"/>
    </row>
  </sheetData>
  <autoFilter ref="C89:K178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0"/>
  <sheetViews>
    <sheetView showGridLines="0" topLeftCell="A143" workbookViewId="0">
      <selection activeCell="H156" sqref="H15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79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89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MŠ Tovarne</v>
      </c>
      <c r="F7" s="203"/>
      <c r="G7" s="203"/>
      <c r="H7" s="203"/>
      <c r="L7" s="15"/>
    </row>
    <row r="8" spans="2:46" s="1" customFormat="1" ht="12" customHeight="1">
      <c r="B8" s="26"/>
      <c r="D8" s="21" t="s">
        <v>90</v>
      </c>
      <c r="I8" s="80"/>
      <c r="L8" s="26"/>
    </row>
    <row r="9" spans="2:46" s="1" customFormat="1" ht="36.950000000000003" customHeight="1">
      <c r="B9" s="26"/>
      <c r="E9" s="182" t="s">
        <v>945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>
        <f>'Rekapitulácia stavby'!AN8</f>
        <v>44041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ROUND(J89,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ROUND((SUM(BE89:BE159)),  2)</f>
        <v>0</v>
      </c>
      <c r="I33" s="88">
        <v>0.2</v>
      </c>
      <c r="J33" s="87">
        <f>ROUND(((SUM(BE89:BE159))*I33),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ROUND((SUM(BF89:BF159)),  2)</f>
        <v>0</v>
      </c>
      <c r="I34" s="88">
        <v>0.2</v>
      </c>
      <c r="J34" s="87">
        <f>ROUND(((SUM(BF89:BF159))*I34),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ROUND((SUM(BG89:BG159)),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ROUND((SUM(BH89:BH159)),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ROUND((SUM(BI89:BI159)),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92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MŠ Tovarne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90</v>
      </c>
      <c r="I49" s="80"/>
      <c r="L49" s="26"/>
    </row>
    <row r="50" spans="2:47" s="1" customFormat="1" ht="16.5" customHeight="1">
      <c r="B50" s="26"/>
      <c r="E50" s="182" t="str">
        <f>E9</f>
        <v>03 - UK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>
        <f>IF(J12="","",J12)</f>
        <v>44041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93</v>
      </c>
      <c r="D57" s="89"/>
      <c r="E57" s="89"/>
      <c r="F57" s="89"/>
      <c r="G57" s="89"/>
      <c r="H57" s="89"/>
      <c r="I57" s="99"/>
      <c r="J57" s="100" t="s">
        <v>94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95</v>
      </c>
      <c r="I59" s="80"/>
      <c r="J59" s="56">
        <f>J89</f>
        <v>0</v>
      </c>
      <c r="L59" s="26"/>
      <c r="AU59" s="12" t="s">
        <v>96</v>
      </c>
    </row>
    <row r="60" spans="2:47" s="7" customFormat="1" ht="24.95" customHeight="1">
      <c r="B60" s="102"/>
      <c r="D60" s="103" t="s">
        <v>97</v>
      </c>
      <c r="E60" s="104"/>
      <c r="F60" s="104"/>
      <c r="G60" s="104"/>
      <c r="H60" s="104"/>
      <c r="I60" s="105"/>
      <c r="J60" s="106">
        <f>J90</f>
        <v>0</v>
      </c>
      <c r="L60" s="102"/>
    </row>
    <row r="61" spans="2:47" s="8" customFormat="1" ht="19.899999999999999" customHeight="1">
      <c r="B61" s="107"/>
      <c r="D61" s="108" t="s">
        <v>104</v>
      </c>
      <c r="E61" s="109"/>
      <c r="F61" s="109"/>
      <c r="G61" s="109"/>
      <c r="H61" s="109"/>
      <c r="I61" s="110"/>
      <c r="J61" s="111">
        <f>J91</f>
        <v>0</v>
      </c>
      <c r="L61" s="107"/>
    </row>
    <row r="62" spans="2:47" s="7" customFormat="1" ht="24.95" customHeight="1">
      <c r="B62" s="102"/>
      <c r="D62" s="103" t="s">
        <v>106</v>
      </c>
      <c r="E62" s="104"/>
      <c r="F62" s="104"/>
      <c r="G62" s="104"/>
      <c r="H62" s="104"/>
      <c r="I62" s="105"/>
      <c r="J62" s="106">
        <f>J95</f>
        <v>0</v>
      </c>
      <c r="L62" s="102"/>
    </row>
    <row r="63" spans="2:47" s="8" customFormat="1" ht="19.899999999999999" customHeight="1">
      <c r="B63" s="107"/>
      <c r="D63" s="108" t="s">
        <v>108</v>
      </c>
      <c r="E63" s="109"/>
      <c r="F63" s="109"/>
      <c r="G63" s="109"/>
      <c r="H63" s="109"/>
      <c r="I63" s="110"/>
      <c r="J63" s="111">
        <f>J96</f>
        <v>0</v>
      </c>
      <c r="L63" s="107"/>
    </row>
    <row r="64" spans="2:47" s="8" customFormat="1" ht="19.899999999999999" customHeight="1">
      <c r="B64" s="107"/>
      <c r="D64" s="108" t="s">
        <v>946</v>
      </c>
      <c r="E64" s="109"/>
      <c r="F64" s="109"/>
      <c r="G64" s="109"/>
      <c r="H64" s="109"/>
      <c r="I64" s="110"/>
      <c r="J64" s="111">
        <f>J102</f>
        <v>0</v>
      </c>
      <c r="L64" s="107"/>
    </row>
    <row r="65" spans="2:12" s="8" customFormat="1" ht="19.899999999999999" customHeight="1">
      <c r="B65" s="107"/>
      <c r="D65" s="108" t="s">
        <v>947</v>
      </c>
      <c r="E65" s="109"/>
      <c r="F65" s="109"/>
      <c r="G65" s="109"/>
      <c r="H65" s="109"/>
      <c r="I65" s="110"/>
      <c r="J65" s="111">
        <f>J121</f>
        <v>0</v>
      </c>
      <c r="L65" s="107"/>
    </row>
    <row r="66" spans="2:12" s="8" customFormat="1" ht="19.899999999999999" customHeight="1">
      <c r="B66" s="107"/>
      <c r="D66" s="108" t="s">
        <v>948</v>
      </c>
      <c r="E66" s="109"/>
      <c r="F66" s="109"/>
      <c r="G66" s="109"/>
      <c r="H66" s="109"/>
      <c r="I66" s="110"/>
      <c r="J66" s="111">
        <f>J131</f>
        <v>0</v>
      </c>
      <c r="L66" s="107"/>
    </row>
    <row r="67" spans="2:12" s="7" customFormat="1" ht="24.95" customHeight="1">
      <c r="B67" s="102"/>
      <c r="D67" s="103" t="s">
        <v>949</v>
      </c>
      <c r="E67" s="104"/>
      <c r="F67" s="104"/>
      <c r="G67" s="104"/>
      <c r="H67" s="104"/>
      <c r="I67" s="105"/>
      <c r="J67" s="106">
        <f>J150</f>
        <v>0</v>
      </c>
      <c r="L67" s="102"/>
    </row>
    <row r="68" spans="2:12" s="8" customFormat="1" ht="19.899999999999999" customHeight="1">
      <c r="B68" s="107"/>
      <c r="D68" s="108" t="s">
        <v>950</v>
      </c>
      <c r="E68" s="109"/>
      <c r="F68" s="109"/>
      <c r="G68" s="109"/>
      <c r="H68" s="109"/>
      <c r="I68" s="110"/>
      <c r="J68" s="111">
        <f>J151</f>
        <v>0</v>
      </c>
      <c r="L68" s="107"/>
    </row>
    <row r="69" spans="2:12" s="7" customFormat="1" ht="24.95" customHeight="1">
      <c r="B69" s="102"/>
      <c r="D69" s="103" t="s">
        <v>951</v>
      </c>
      <c r="E69" s="104"/>
      <c r="F69" s="104"/>
      <c r="G69" s="104"/>
      <c r="H69" s="104"/>
      <c r="I69" s="105"/>
      <c r="J69" s="106">
        <f>J156</f>
        <v>0</v>
      </c>
      <c r="L69" s="102"/>
    </row>
    <row r="70" spans="2:12" s="1" customFormat="1" ht="21.75" customHeight="1">
      <c r="B70" s="26"/>
      <c r="I70" s="80"/>
      <c r="L70" s="26"/>
    </row>
    <row r="71" spans="2:12" s="1" customFormat="1" ht="6.95" customHeight="1">
      <c r="B71" s="35"/>
      <c r="C71" s="36"/>
      <c r="D71" s="36"/>
      <c r="E71" s="36"/>
      <c r="F71" s="36"/>
      <c r="G71" s="36"/>
      <c r="H71" s="36"/>
      <c r="I71" s="96"/>
      <c r="J71" s="36"/>
      <c r="K71" s="36"/>
      <c r="L71" s="26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97"/>
      <c r="J75" s="38"/>
      <c r="K75" s="38"/>
      <c r="L75" s="26"/>
    </row>
    <row r="76" spans="2:12" s="1" customFormat="1" ht="24.95" customHeight="1">
      <c r="B76" s="26"/>
      <c r="C76" s="16" t="s">
        <v>119</v>
      </c>
      <c r="I76" s="80"/>
      <c r="L76" s="26"/>
    </row>
    <row r="77" spans="2:12" s="1" customFormat="1" ht="6.95" customHeight="1">
      <c r="B77" s="26"/>
      <c r="I77" s="80"/>
      <c r="L77" s="26"/>
    </row>
    <row r="78" spans="2:12" s="1" customFormat="1" ht="12" customHeight="1">
      <c r="B78" s="26"/>
      <c r="C78" s="21" t="s">
        <v>15</v>
      </c>
      <c r="I78" s="80"/>
      <c r="L78" s="26"/>
    </row>
    <row r="79" spans="2:12" s="1" customFormat="1" ht="16.5" customHeight="1">
      <c r="B79" s="26"/>
      <c r="E79" s="202" t="str">
        <f>E7</f>
        <v>MŠ Tovarne</v>
      </c>
      <c r="F79" s="203"/>
      <c r="G79" s="203"/>
      <c r="H79" s="203"/>
      <c r="I79" s="80"/>
      <c r="L79" s="26"/>
    </row>
    <row r="80" spans="2:12" s="1" customFormat="1" ht="12" customHeight="1">
      <c r="B80" s="26"/>
      <c r="C80" s="21" t="s">
        <v>90</v>
      </c>
      <c r="I80" s="80"/>
      <c r="L80" s="26"/>
    </row>
    <row r="81" spans="2:65" s="1" customFormat="1" ht="16.5" customHeight="1">
      <c r="B81" s="26"/>
      <c r="E81" s="182" t="str">
        <f>E9</f>
        <v>03 - UK</v>
      </c>
      <c r="F81" s="181"/>
      <c r="G81" s="181"/>
      <c r="H81" s="181"/>
      <c r="I81" s="80"/>
      <c r="L81" s="26"/>
    </row>
    <row r="82" spans="2:65" s="1" customFormat="1" ht="6.95" customHeight="1">
      <c r="B82" s="26"/>
      <c r="I82" s="80"/>
      <c r="L82" s="26"/>
    </row>
    <row r="83" spans="2:65" s="1" customFormat="1" ht="12" customHeight="1">
      <c r="B83" s="26"/>
      <c r="C83" s="21" t="s">
        <v>19</v>
      </c>
      <c r="F83" s="12" t="str">
        <f>F12</f>
        <v xml:space="preserve"> </v>
      </c>
      <c r="I83" s="81" t="s">
        <v>21</v>
      </c>
      <c r="J83" s="42">
        <f>IF(J12="","",J12)</f>
        <v>44041</v>
      </c>
      <c r="L83" s="26"/>
    </row>
    <row r="84" spans="2:65" s="1" customFormat="1" ht="6.95" customHeight="1">
      <c r="B84" s="26"/>
      <c r="I84" s="80"/>
      <c r="L84" s="26"/>
    </row>
    <row r="85" spans="2:65" s="1" customFormat="1" ht="13.7" customHeight="1">
      <c r="B85" s="26"/>
      <c r="C85" s="21" t="s">
        <v>22</v>
      </c>
      <c r="F85" s="12" t="str">
        <f>E15</f>
        <v xml:space="preserve"> </v>
      </c>
      <c r="I85" s="81" t="s">
        <v>27</v>
      </c>
      <c r="J85" s="24" t="str">
        <f>E21</f>
        <v xml:space="preserve"> </v>
      </c>
      <c r="L85" s="26"/>
    </row>
    <row r="86" spans="2:65" s="1" customFormat="1" ht="13.7" customHeight="1">
      <c r="B86" s="26"/>
      <c r="C86" s="21" t="s">
        <v>25</v>
      </c>
      <c r="F86" s="12" t="str">
        <f>IF(E18="","",E18)</f>
        <v>Vyplň údaj</v>
      </c>
      <c r="I86" s="81" t="s">
        <v>29</v>
      </c>
      <c r="J86" s="24" t="str">
        <f>E24</f>
        <v xml:space="preserve"> </v>
      </c>
      <c r="L86" s="26"/>
    </row>
    <row r="87" spans="2:65" s="1" customFormat="1" ht="10.35" customHeight="1">
      <c r="B87" s="26"/>
      <c r="I87" s="80"/>
      <c r="L87" s="26"/>
    </row>
    <row r="88" spans="2:65" s="9" customFormat="1" ht="29.25" customHeight="1">
      <c r="B88" s="112"/>
      <c r="C88" s="113" t="s">
        <v>120</v>
      </c>
      <c r="D88" s="114" t="s">
        <v>50</v>
      </c>
      <c r="E88" s="114" t="s">
        <v>46</v>
      </c>
      <c r="F88" s="114" t="s">
        <v>47</v>
      </c>
      <c r="G88" s="114" t="s">
        <v>121</v>
      </c>
      <c r="H88" s="114" t="s">
        <v>122</v>
      </c>
      <c r="I88" s="115" t="s">
        <v>123</v>
      </c>
      <c r="J88" s="116" t="s">
        <v>94</v>
      </c>
      <c r="K88" s="117" t="s">
        <v>124</v>
      </c>
      <c r="L88" s="112"/>
      <c r="M88" s="49" t="s">
        <v>1</v>
      </c>
      <c r="N88" s="50" t="s">
        <v>35</v>
      </c>
      <c r="O88" s="50" t="s">
        <v>125</v>
      </c>
      <c r="P88" s="50" t="s">
        <v>126</v>
      </c>
      <c r="Q88" s="50" t="s">
        <v>127</v>
      </c>
      <c r="R88" s="50" t="s">
        <v>128</v>
      </c>
      <c r="S88" s="50" t="s">
        <v>129</v>
      </c>
      <c r="T88" s="51" t="s">
        <v>130</v>
      </c>
    </row>
    <row r="89" spans="2:65" s="1" customFormat="1" ht="22.9" customHeight="1">
      <c r="B89" s="26"/>
      <c r="C89" s="54" t="s">
        <v>95</v>
      </c>
      <c r="I89" s="80"/>
      <c r="J89" s="118">
        <f>BK89</f>
        <v>0</v>
      </c>
      <c r="L89" s="26"/>
      <c r="M89" s="52"/>
      <c r="N89" s="43"/>
      <c r="O89" s="43"/>
      <c r="P89" s="119">
        <f>P90+P95+P150+P156</f>
        <v>0</v>
      </c>
      <c r="Q89" s="43"/>
      <c r="R89" s="119">
        <f>R90+R95+R150+R156</f>
        <v>0</v>
      </c>
      <c r="S89" s="43"/>
      <c r="T89" s="120">
        <f>T90+T95+T150+T156</f>
        <v>0</v>
      </c>
      <c r="AT89" s="12" t="s">
        <v>64</v>
      </c>
      <c r="AU89" s="12" t="s">
        <v>96</v>
      </c>
      <c r="BK89" s="121">
        <f>BK90+BK95+BK150+BK156</f>
        <v>0</v>
      </c>
    </row>
    <row r="90" spans="2:65" s="10" customFormat="1" ht="25.9" customHeight="1">
      <c r="B90" s="122"/>
      <c r="D90" s="123" t="s">
        <v>64</v>
      </c>
      <c r="E90" s="124" t="s">
        <v>131</v>
      </c>
      <c r="F90" s="124" t="s">
        <v>132</v>
      </c>
      <c r="I90" s="125"/>
      <c r="J90" s="126">
        <f>BK90</f>
        <v>0</v>
      </c>
      <c r="L90" s="122"/>
      <c r="M90" s="127"/>
      <c r="N90" s="128"/>
      <c r="O90" s="128"/>
      <c r="P90" s="129">
        <f>P91</f>
        <v>0</v>
      </c>
      <c r="Q90" s="128"/>
      <c r="R90" s="129">
        <f>R91</f>
        <v>0</v>
      </c>
      <c r="S90" s="128"/>
      <c r="T90" s="130">
        <f>T91</f>
        <v>0</v>
      </c>
      <c r="AR90" s="123" t="s">
        <v>72</v>
      </c>
      <c r="AT90" s="131" t="s">
        <v>64</v>
      </c>
      <c r="AU90" s="131" t="s">
        <v>65</v>
      </c>
      <c r="AY90" s="123" t="s">
        <v>133</v>
      </c>
      <c r="BK90" s="132">
        <f>BK91</f>
        <v>0</v>
      </c>
    </row>
    <row r="91" spans="2:65" s="10" customFormat="1" ht="22.9" customHeight="1">
      <c r="B91" s="122"/>
      <c r="D91" s="123" t="s">
        <v>64</v>
      </c>
      <c r="E91" s="133" t="s">
        <v>170</v>
      </c>
      <c r="F91" s="133" t="s">
        <v>360</v>
      </c>
      <c r="I91" s="125"/>
      <c r="J91" s="134">
        <f>BK91</f>
        <v>0</v>
      </c>
      <c r="L91" s="122"/>
      <c r="M91" s="127"/>
      <c r="N91" s="128"/>
      <c r="O91" s="128"/>
      <c r="P91" s="129">
        <f>SUM(P92:P94)</f>
        <v>0</v>
      </c>
      <c r="Q91" s="128"/>
      <c r="R91" s="129">
        <f>SUM(R92:R94)</f>
        <v>0</v>
      </c>
      <c r="S91" s="128"/>
      <c r="T91" s="130">
        <f>SUM(T92:T94)</f>
        <v>0</v>
      </c>
      <c r="AR91" s="123" t="s">
        <v>72</v>
      </c>
      <c r="AT91" s="131" t="s">
        <v>64</v>
      </c>
      <c r="AU91" s="131" t="s">
        <v>72</v>
      </c>
      <c r="AY91" s="123" t="s">
        <v>133</v>
      </c>
      <c r="BK91" s="132">
        <f>SUM(BK92:BK94)</f>
        <v>0</v>
      </c>
    </row>
    <row r="92" spans="2:65" s="1" customFormat="1" ht="16.5" customHeight="1">
      <c r="B92" s="135"/>
      <c r="C92" s="136" t="s">
        <v>952</v>
      </c>
      <c r="D92" s="136" t="s">
        <v>135</v>
      </c>
      <c r="E92" s="137" t="s">
        <v>953</v>
      </c>
      <c r="F92" s="138" t="s">
        <v>954</v>
      </c>
      <c r="G92" s="139" t="s">
        <v>955</v>
      </c>
      <c r="H92" s="140">
        <v>350</v>
      </c>
      <c r="I92" s="141"/>
      <c r="J92" s="142">
        <f>ROUND(I92*H92,2)</f>
        <v>0</v>
      </c>
      <c r="K92" s="138" t="s">
        <v>956</v>
      </c>
      <c r="L92" s="26"/>
      <c r="M92" s="143" t="s">
        <v>1</v>
      </c>
      <c r="N92" s="144" t="s">
        <v>37</v>
      </c>
      <c r="O92" s="45"/>
      <c r="P92" s="145">
        <f>O92*H92</f>
        <v>0</v>
      </c>
      <c r="Q92" s="145">
        <v>0</v>
      </c>
      <c r="R92" s="145">
        <f>Q92*H92</f>
        <v>0</v>
      </c>
      <c r="S92" s="145">
        <v>0</v>
      </c>
      <c r="T92" s="146">
        <f>S92*H92</f>
        <v>0</v>
      </c>
      <c r="AR92" s="12" t="s">
        <v>140</v>
      </c>
      <c r="AT92" s="12" t="s">
        <v>135</v>
      </c>
      <c r="AU92" s="12" t="s">
        <v>141</v>
      </c>
      <c r="AY92" s="12" t="s">
        <v>133</v>
      </c>
      <c r="BE92" s="147">
        <f>IF(N92="základná",J92,0)</f>
        <v>0</v>
      </c>
      <c r="BF92" s="147">
        <f>IF(N92="znížená",J92,0)</f>
        <v>0</v>
      </c>
      <c r="BG92" s="147">
        <f>IF(N92="zákl. prenesená",J92,0)</f>
        <v>0</v>
      </c>
      <c r="BH92" s="147">
        <f>IF(N92="zníž. prenesená",J92,0)</f>
        <v>0</v>
      </c>
      <c r="BI92" s="147">
        <f>IF(N92="nulová",J92,0)</f>
        <v>0</v>
      </c>
      <c r="BJ92" s="12" t="s">
        <v>141</v>
      </c>
      <c r="BK92" s="147">
        <f>ROUND(I92*H92,2)</f>
        <v>0</v>
      </c>
      <c r="BL92" s="12" t="s">
        <v>140</v>
      </c>
      <c r="BM92" s="12" t="s">
        <v>141</v>
      </c>
    </row>
    <row r="93" spans="2:65" s="1" customFormat="1" ht="16.5" customHeight="1">
      <c r="B93" s="135"/>
      <c r="C93" s="136" t="s">
        <v>957</v>
      </c>
      <c r="D93" s="136" t="s">
        <v>135</v>
      </c>
      <c r="E93" s="137" t="s">
        <v>958</v>
      </c>
      <c r="F93" s="138" t="s">
        <v>959</v>
      </c>
      <c r="G93" s="139" t="s">
        <v>955</v>
      </c>
      <c r="H93" s="140">
        <v>50</v>
      </c>
      <c r="I93" s="141"/>
      <c r="J93" s="142">
        <f>ROUND(I93*H93,2)</f>
        <v>0</v>
      </c>
      <c r="K93" s="138" t="s">
        <v>956</v>
      </c>
      <c r="L93" s="26"/>
      <c r="M93" s="143" t="s">
        <v>1</v>
      </c>
      <c r="N93" s="144" t="s">
        <v>37</v>
      </c>
      <c r="O93" s="45"/>
      <c r="P93" s="145">
        <f>O93*H93</f>
        <v>0</v>
      </c>
      <c r="Q93" s="145">
        <v>0</v>
      </c>
      <c r="R93" s="145">
        <f>Q93*H93</f>
        <v>0</v>
      </c>
      <c r="S93" s="145">
        <v>0</v>
      </c>
      <c r="T93" s="146">
        <f>S93*H93</f>
        <v>0</v>
      </c>
      <c r="AR93" s="12" t="s">
        <v>140</v>
      </c>
      <c r="AT93" s="12" t="s">
        <v>135</v>
      </c>
      <c r="AU93" s="12" t="s">
        <v>141</v>
      </c>
      <c r="AY93" s="12" t="s">
        <v>133</v>
      </c>
      <c r="BE93" s="147">
        <f>IF(N93="základná",J93,0)</f>
        <v>0</v>
      </c>
      <c r="BF93" s="147">
        <f>IF(N93="znížená",J93,0)</f>
        <v>0</v>
      </c>
      <c r="BG93" s="147">
        <f>IF(N93="zákl. prenesená",J93,0)</f>
        <v>0</v>
      </c>
      <c r="BH93" s="147">
        <f>IF(N93="zníž. prenesená",J93,0)</f>
        <v>0</v>
      </c>
      <c r="BI93" s="147">
        <f>IF(N93="nulová",J93,0)</f>
        <v>0</v>
      </c>
      <c r="BJ93" s="12" t="s">
        <v>141</v>
      </c>
      <c r="BK93" s="147">
        <f>ROUND(I93*H93,2)</f>
        <v>0</v>
      </c>
      <c r="BL93" s="12" t="s">
        <v>140</v>
      </c>
      <c r="BM93" s="12" t="s">
        <v>140</v>
      </c>
    </row>
    <row r="94" spans="2:65" s="1" customFormat="1" ht="16.5" customHeight="1">
      <c r="B94" s="135"/>
      <c r="C94" s="136" t="s">
        <v>72</v>
      </c>
      <c r="D94" s="136" t="s">
        <v>135</v>
      </c>
      <c r="E94" s="137" t="s">
        <v>960</v>
      </c>
      <c r="F94" s="138" t="s">
        <v>961</v>
      </c>
      <c r="G94" s="139" t="s">
        <v>210</v>
      </c>
      <c r="H94" s="140">
        <v>7</v>
      </c>
      <c r="I94" s="141"/>
      <c r="J94" s="142">
        <f>ROUND(I94*H94,2)</f>
        <v>0</v>
      </c>
      <c r="K94" s="138" t="s">
        <v>1</v>
      </c>
      <c r="L94" s="26"/>
      <c r="M94" s="143" t="s">
        <v>1</v>
      </c>
      <c r="N94" s="144" t="s">
        <v>37</v>
      </c>
      <c r="O94" s="45"/>
      <c r="P94" s="145">
        <f>O94*H94</f>
        <v>0</v>
      </c>
      <c r="Q94" s="145">
        <v>0</v>
      </c>
      <c r="R94" s="145">
        <f>Q94*H94</f>
        <v>0</v>
      </c>
      <c r="S94" s="145">
        <v>0</v>
      </c>
      <c r="T94" s="146">
        <f>S94*H94</f>
        <v>0</v>
      </c>
      <c r="AR94" s="12" t="s">
        <v>140</v>
      </c>
      <c r="AT94" s="12" t="s">
        <v>135</v>
      </c>
      <c r="AU94" s="12" t="s">
        <v>141</v>
      </c>
      <c r="AY94" s="12" t="s">
        <v>133</v>
      </c>
      <c r="BE94" s="147">
        <f>IF(N94="základná",J94,0)</f>
        <v>0</v>
      </c>
      <c r="BF94" s="147">
        <f>IF(N94="znížená",J94,0)</f>
        <v>0</v>
      </c>
      <c r="BG94" s="147">
        <f>IF(N94="zákl. prenesená",J94,0)</f>
        <v>0</v>
      </c>
      <c r="BH94" s="147">
        <f>IF(N94="zníž. prenesená",J94,0)</f>
        <v>0</v>
      </c>
      <c r="BI94" s="147">
        <f>IF(N94="nulová",J94,0)</f>
        <v>0</v>
      </c>
      <c r="BJ94" s="12" t="s">
        <v>141</v>
      </c>
      <c r="BK94" s="147">
        <f>ROUND(I94*H94,2)</f>
        <v>0</v>
      </c>
      <c r="BL94" s="12" t="s">
        <v>140</v>
      </c>
      <c r="BM94" s="12" t="s">
        <v>158</v>
      </c>
    </row>
    <row r="95" spans="2:65" s="10" customFormat="1" ht="25.9" customHeight="1">
      <c r="B95" s="122"/>
      <c r="D95" s="123" t="s">
        <v>64</v>
      </c>
      <c r="E95" s="124" t="s">
        <v>434</v>
      </c>
      <c r="F95" s="124" t="s">
        <v>435</v>
      </c>
      <c r="I95" s="125"/>
      <c r="J95" s="126">
        <f>BK95</f>
        <v>0</v>
      </c>
      <c r="L95" s="122"/>
      <c r="M95" s="127"/>
      <c r="N95" s="128"/>
      <c r="O95" s="128"/>
      <c r="P95" s="129">
        <f>P96+P102+P121+P131</f>
        <v>0</v>
      </c>
      <c r="Q95" s="128"/>
      <c r="R95" s="129">
        <f>R96+R102+R121+R131</f>
        <v>0</v>
      </c>
      <c r="S95" s="128"/>
      <c r="T95" s="130">
        <f>T96+T102+T121+T131</f>
        <v>0</v>
      </c>
      <c r="AR95" s="123" t="s">
        <v>141</v>
      </c>
      <c r="AT95" s="131" t="s">
        <v>64</v>
      </c>
      <c r="AU95" s="131" t="s">
        <v>65</v>
      </c>
      <c r="AY95" s="123" t="s">
        <v>133</v>
      </c>
      <c r="BK95" s="132">
        <f>BK96+BK102+BK121+BK131</f>
        <v>0</v>
      </c>
    </row>
    <row r="96" spans="2:65" s="10" customFormat="1" ht="22.9" customHeight="1">
      <c r="B96" s="122"/>
      <c r="D96" s="123" t="s">
        <v>64</v>
      </c>
      <c r="E96" s="133" t="s">
        <v>466</v>
      </c>
      <c r="F96" s="133" t="s">
        <v>467</v>
      </c>
      <c r="I96" s="125"/>
      <c r="J96" s="134">
        <f>BK96</f>
        <v>0</v>
      </c>
      <c r="L96" s="122"/>
      <c r="M96" s="127"/>
      <c r="N96" s="128"/>
      <c r="O96" s="128"/>
      <c r="P96" s="129">
        <f>SUM(P97:P101)</f>
        <v>0</v>
      </c>
      <c r="Q96" s="128"/>
      <c r="R96" s="129">
        <f>SUM(R97:R101)</f>
        <v>0</v>
      </c>
      <c r="S96" s="128"/>
      <c r="T96" s="130">
        <f>SUM(T97:T101)</f>
        <v>0</v>
      </c>
      <c r="AR96" s="123" t="s">
        <v>141</v>
      </c>
      <c r="AT96" s="131" t="s">
        <v>64</v>
      </c>
      <c r="AU96" s="131" t="s">
        <v>72</v>
      </c>
      <c r="AY96" s="123" t="s">
        <v>133</v>
      </c>
      <c r="BK96" s="132">
        <f>SUM(BK97:BK101)</f>
        <v>0</v>
      </c>
    </row>
    <row r="97" spans="2:65" s="1" customFormat="1" ht="16.5" customHeight="1">
      <c r="B97" s="135"/>
      <c r="C97" s="136" t="s">
        <v>962</v>
      </c>
      <c r="D97" s="136" t="s">
        <v>135</v>
      </c>
      <c r="E97" s="137" t="s">
        <v>963</v>
      </c>
      <c r="F97" s="138" t="s">
        <v>964</v>
      </c>
      <c r="G97" s="139" t="s">
        <v>364</v>
      </c>
      <c r="H97" s="140">
        <v>212.8</v>
      </c>
      <c r="I97" s="141"/>
      <c r="J97" s="142">
        <f>ROUND(I97*H97,2)</f>
        <v>0</v>
      </c>
      <c r="K97" s="138" t="s">
        <v>965</v>
      </c>
      <c r="L97" s="26"/>
      <c r="M97" s="143" t="s">
        <v>1</v>
      </c>
      <c r="N97" s="144" t="s">
        <v>37</v>
      </c>
      <c r="O97" s="45"/>
      <c r="P97" s="145">
        <f>O97*H97</f>
        <v>0</v>
      </c>
      <c r="Q97" s="145">
        <v>0</v>
      </c>
      <c r="R97" s="145">
        <f>Q97*H97</f>
        <v>0</v>
      </c>
      <c r="S97" s="145">
        <v>0</v>
      </c>
      <c r="T97" s="146">
        <f>S97*H97</f>
        <v>0</v>
      </c>
      <c r="AR97" s="12" t="s">
        <v>200</v>
      </c>
      <c r="AT97" s="12" t="s">
        <v>135</v>
      </c>
      <c r="AU97" s="12" t="s">
        <v>141</v>
      </c>
      <c r="AY97" s="12" t="s">
        <v>133</v>
      </c>
      <c r="BE97" s="147">
        <f>IF(N97="základná",J97,0)</f>
        <v>0</v>
      </c>
      <c r="BF97" s="147">
        <f>IF(N97="znížená",J97,0)</f>
        <v>0</v>
      </c>
      <c r="BG97" s="147">
        <f>IF(N97="zákl. prenesená",J97,0)</f>
        <v>0</v>
      </c>
      <c r="BH97" s="147">
        <f>IF(N97="zníž. prenesená",J97,0)</f>
        <v>0</v>
      </c>
      <c r="BI97" s="147">
        <f>IF(N97="nulová",J97,0)</f>
        <v>0</v>
      </c>
      <c r="BJ97" s="12" t="s">
        <v>141</v>
      </c>
      <c r="BK97" s="147">
        <f>ROUND(I97*H97,2)</f>
        <v>0</v>
      </c>
      <c r="BL97" s="12" t="s">
        <v>200</v>
      </c>
      <c r="BM97" s="12" t="s">
        <v>166</v>
      </c>
    </row>
    <row r="98" spans="2:65" s="1" customFormat="1" ht="16.5" customHeight="1">
      <c r="B98" s="135"/>
      <c r="C98" s="148" t="s">
        <v>966</v>
      </c>
      <c r="D98" s="148" t="s">
        <v>201</v>
      </c>
      <c r="E98" s="149" t="s">
        <v>967</v>
      </c>
      <c r="F98" s="150" t="s">
        <v>968</v>
      </c>
      <c r="G98" s="151" t="s">
        <v>364</v>
      </c>
      <c r="H98" s="152">
        <v>81.599999999999994</v>
      </c>
      <c r="I98" s="153"/>
      <c r="J98" s="154">
        <f>ROUND(I98*H98,2)</f>
        <v>0</v>
      </c>
      <c r="K98" s="150" t="s">
        <v>965</v>
      </c>
      <c r="L98" s="155"/>
      <c r="M98" s="156" t="s">
        <v>1</v>
      </c>
      <c r="N98" s="157" t="s">
        <v>37</v>
      </c>
      <c r="O98" s="45"/>
      <c r="P98" s="145">
        <f>O98*H98</f>
        <v>0</v>
      </c>
      <c r="Q98" s="145">
        <v>0</v>
      </c>
      <c r="R98" s="145">
        <f>Q98*H98</f>
        <v>0</v>
      </c>
      <c r="S98" s="145">
        <v>0</v>
      </c>
      <c r="T98" s="146">
        <f>S98*H98</f>
        <v>0</v>
      </c>
      <c r="AR98" s="12" t="s">
        <v>261</v>
      </c>
      <c r="AT98" s="12" t="s">
        <v>201</v>
      </c>
      <c r="AU98" s="12" t="s">
        <v>141</v>
      </c>
      <c r="AY98" s="12" t="s">
        <v>133</v>
      </c>
      <c r="BE98" s="147">
        <f>IF(N98="základná",J98,0)</f>
        <v>0</v>
      </c>
      <c r="BF98" s="147">
        <f>IF(N98="znížená",J98,0)</f>
        <v>0</v>
      </c>
      <c r="BG98" s="147">
        <f>IF(N98="zákl. prenesená",J98,0)</f>
        <v>0</v>
      </c>
      <c r="BH98" s="147">
        <f>IF(N98="zníž. prenesená",J98,0)</f>
        <v>0</v>
      </c>
      <c r="BI98" s="147">
        <f>IF(N98="nulová",J98,0)</f>
        <v>0</v>
      </c>
      <c r="BJ98" s="12" t="s">
        <v>141</v>
      </c>
      <c r="BK98" s="147">
        <f>ROUND(I98*H98,2)</f>
        <v>0</v>
      </c>
      <c r="BL98" s="12" t="s">
        <v>200</v>
      </c>
      <c r="BM98" s="12" t="s">
        <v>175</v>
      </c>
    </row>
    <row r="99" spans="2:65" s="1" customFormat="1" ht="16.5" customHeight="1">
      <c r="B99" s="135"/>
      <c r="C99" s="148" t="s">
        <v>969</v>
      </c>
      <c r="D99" s="148" t="s">
        <v>201</v>
      </c>
      <c r="E99" s="149" t="s">
        <v>970</v>
      </c>
      <c r="F99" s="150" t="s">
        <v>1452</v>
      </c>
      <c r="G99" s="151" t="s">
        <v>364</v>
      </c>
      <c r="H99" s="152">
        <v>132.80000000000001</v>
      </c>
      <c r="I99" s="153"/>
      <c r="J99" s="154">
        <f>ROUND(I99*H99,2)</f>
        <v>0</v>
      </c>
      <c r="K99" s="150" t="s">
        <v>956</v>
      </c>
      <c r="L99" s="155"/>
      <c r="M99" s="156" t="s">
        <v>1</v>
      </c>
      <c r="N99" s="157" t="s">
        <v>37</v>
      </c>
      <c r="O99" s="45"/>
      <c r="P99" s="145">
        <f>O99*H99</f>
        <v>0</v>
      </c>
      <c r="Q99" s="145">
        <v>0</v>
      </c>
      <c r="R99" s="145">
        <f>Q99*H99</f>
        <v>0</v>
      </c>
      <c r="S99" s="145">
        <v>0</v>
      </c>
      <c r="T99" s="146">
        <f>S99*H99</f>
        <v>0</v>
      </c>
      <c r="AR99" s="12" t="s">
        <v>261</v>
      </c>
      <c r="AT99" s="12" t="s">
        <v>201</v>
      </c>
      <c r="AU99" s="12" t="s">
        <v>141</v>
      </c>
      <c r="AY99" s="12" t="s">
        <v>133</v>
      </c>
      <c r="BE99" s="147">
        <f>IF(N99="základná",J99,0)</f>
        <v>0</v>
      </c>
      <c r="BF99" s="147">
        <f>IF(N99="znížená",J99,0)</f>
        <v>0</v>
      </c>
      <c r="BG99" s="147">
        <f>IF(N99="zákl. prenesená",J99,0)</f>
        <v>0</v>
      </c>
      <c r="BH99" s="147">
        <f>IF(N99="zníž. prenesená",J99,0)</f>
        <v>0</v>
      </c>
      <c r="BI99" s="147">
        <f>IF(N99="nulová",J99,0)</f>
        <v>0</v>
      </c>
      <c r="BJ99" s="12" t="s">
        <v>141</v>
      </c>
      <c r="BK99" s="147">
        <f>ROUND(I99*H99,2)</f>
        <v>0</v>
      </c>
      <c r="BL99" s="12" t="s">
        <v>200</v>
      </c>
      <c r="BM99" s="12" t="s">
        <v>183</v>
      </c>
    </row>
    <row r="100" spans="2:65" s="1" customFormat="1" ht="16.5" customHeight="1">
      <c r="B100" s="135"/>
      <c r="C100" s="136" t="s">
        <v>212</v>
      </c>
      <c r="D100" s="136" t="s">
        <v>135</v>
      </c>
      <c r="E100" s="137" t="s">
        <v>971</v>
      </c>
      <c r="F100" s="138" t="s">
        <v>972</v>
      </c>
      <c r="G100" s="139" t="s">
        <v>464</v>
      </c>
      <c r="H100" s="158">
        <v>0.4</v>
      </c>
      <c r="I100" s="141"/>
      <c r="J100" s="142">
        <f>ROUND(I100*H100,2)</f>
        <v>0</v>
      </c>
      <c r="K100" s="138" t="s">
        <v>1</v>
      </c>
      <c r="L100" s="26"/>
      <c r="M100" s="143" t="s">
        <v>1</v>
      </c>
      <c r="N100" s="144" t="s">
        <v>37</v>
      </c>
      <c r="O100" s="45"/>
      <c r="P100" s="145">
        <f>O100*H100</f>
        <v>0</v>
      </c>
      <c r="Q100" s="145">
        <v>0</v>
      </c>
      <c r="R100" s="145">
        <f>Q100*H100</f>
        <v>0</v>
      </c>
      <c r="S100" s="145">
        <v>0</v>
      </c>
      <c r="T100" s="146">
        <f>S100*H100</f>
        <v>0</v>
      </c>
      <c r="AR100" s="12" t="s">
        <v>200</v>
      </c>
      <c r="AT100" s="12" t="s">
        <v>135</v>
      </c>
      <c r="AU100" s="12" t="s">
        <v>141</v>
      </c>
      <c r="AY100" s="12" t="s">
        <v>133</v>
      </c>
      <c r="BE100" s="147">
        <f>IF(N100="základná",J100,0)</f>
        <v>0</v>
      </c>
      <c r="BF100" s="147">
        <f>IF(N100="znížená",J100,0)</f>
        <v>0</v>
      </c>
      <c r="BG100" s="147">
        <f>IF(N100="zákl. prenesená",J100,0)</f>
        <v>0</v>
      </c>
      <c r="BH100" s="147">
        <f>IF(N100="zníž. prenesená",J100,0)</f>
        <v>0</v>
      </c>
      <c r="BI100" s="147">
        <f>IF(N100="nulová",J100,0)</f>
        <v>0</v>
      </c>
      <c r="BJ100" s="12" t="s">
        <v>141</v>
      </c>
      <c r="BK100" s="147">
        <f>ROUND(I100*H100,2)</f>
        <v>0</v>
      </c>
      <c r="BL100" s="12" t="s">
        <v>200</v>
      </c>
      <c r="BM100" s="12" t="s">
        <v>191</v>
      </c>
    </row>
    <row r="101" spans="2:65" s="1" customFormat="1" ht="16.5" customHeight="1">
      <c r="B101" s="135"/>
      <c r="C101" s="136" t="s">
        <v>208</v>
      </c>
      <c r="D101" s="136" t="s">
        <v>135</v>
      </c>
      <c r="E101" s="137" t="s">
        <v>497</v>
      </c>
      <c r="F101" s="138" t="s">
        <v>498</v>
      </c>
      <c r="G101" s="139" t="s">
        <v>464</v>
      </c>
      <c r="H101" s="158">
        <v>1.3</v>
      </c>
      <c r="I101" s="141"/>
      <c r="J101" s="142">
        <f>ROUND(I101*H101,2)</f>
        <v>0</v>
      </c>
      <c r="K101" s="138" t="s">
        <v>1</v>
      </c>
      <c r="L101" s="26"/>
      <c r="M101" s="143" t="s">
        <v>1</v>
      </c>
      <c r="N101" s="144" t="s">
        <v>37</v>
      </c>
      <c r="O101" s="45"/>
      <c r="P101" s="145">
        <f>O101*H101</f>
        <v>0</v>
      </c>
      <c r="Q101" s="145">
        <v>0</v>
      </c>
      <c r="R101" s="145">
        <f>Q101*H101</f>
        <v>0</v>
      </c>
      <c r="S101" s="145">
        <v>0</v>
      </c>
      <c r="T101" s="146">
        <f>S101*H101</f>
        <v>0</v>
      </c>
      <c r="AR101" s="12" t="s">
        <v>200</v>
      </c>
      <c r="AT101" s="12" t="s">
        <v>135</v>
      </c>
      <c r="AU101" s="12" t="s">
        <v>141</v>
      </c>
      <c r="AY101" s="12" t="s">
        <v>133</v>
      </c>
      <c r="BE101" s="147">
        <f>IF(N101="základná",J101,0)</f>
        <v>0</v>
      </c>
      <c r="BF101" s="147">
        <f>IF(N101="znížená",J101,0)</f>
        <v>0</v>
      </c>
      <c r="BG101" s="147">
        <f>IF(N101="zákl. prenesená",J101,0)</f>
        <v>0</v>
      </c>
      <c r="BH101" s="147">
        <f>IF(N101="zníž. prenesená",J101,0)</f>
        <v>0</v>
      </c>
      <c r="BI101" s="147">
        <f>IF(N101="nulová",J101,0)</f>
        <v>0</v>
      </c>
      <c r="BJ101" s="12" t="s">
        <v>141</v>
      </c>
      <c r="BK101" s="147">
        <f>ROUND(I101*H101,2)</f>
        <v>0</v>
      </c>
      <c r="BL101" s="12" t="s">
        <v>200</v>
      </c>
      <c r="BM101" s="12" t="s">
        <v>200</v>
      </c>
    </row>
    <row r="102" spans="2:65" s="10" customFormat="1" ht="22.9" customHeight="1">
      <c r="B102" s="122"/>
      <c r="D102" s="123" t="s">
        <v>64</v>
      </c>
      <c r="E102" s="133" t="s">
        <v>973</v>
      </c>
      <c r="F102" s="133" t="s">
        <v>974</v>
      </c>
      <c r="I102" s="125"/>
      <c r="J102" s="134">
        <f>BK102</f>
        <v>0</v>
      </c>
      <c r="L102" s="122"/>
      <c r="M102" s="127"/>
      <c r="N102" s="128"/>
      <c r="O102" s="128"/>
      <c r="P102" s="129">
        <f>SUM(P103:P120)</f>
        <v>0</v>
      </c>
      <c r="Q102" s="128"/>
      <c r="R102" s="129">
        <f>SUM(R103:R120)</f>
        <v>0</v>
      </c>
      <c r="S102" s="128"/>
      <c r="T102" s="130">
        <f>SUM(T103:T120)</f>
        <v>0</v>
      </c>
      <c r="AR102" s="123" t="s">
        <v>141</v>
      </c>
      <c r="AT102" s="131" t="s">
        <v>64</v>
      </c>
      <c r="AU102" s="131" t="s">
        <v>72</v>
      </c>
      <c r="AY102" s="123" t="s">
        <v>133</v>
      </c>
      <c r="BK102" s="132">
        <f>SUM(BK103:BK120)</f>
        <v>0</v>
      </c>
    </row>
    <row r="103" spans="2:65" s="1" customFormat="1" ht="16.5" customHeight="1">
      <c r="B103" s="135"/>
      <c r="C103" s="136" t="s">
        <v>975</v>
      </c>
      <c r="D103" s="136" t="s">
        <v>135</v>
      </c>
      <c r="E103" s="137" t="s">
        <v>976</v>
      </c>
      <c r="F103" s="138" t="s">
        <v>1453</v>
      </c>
      <c r="G103" s="139" t="s">
        <v>364</v>
      </c>
      <c r="H103" s="140">
        <v>132.80000000000001</v>
      </c>
      <c r="I103" s="141"/>
      <c r="J103" s="142">
        <f t="shared" ref="J103:J120" si="0">ROUND(I103*H103,2)</f>
        <v>0</v>
      </c>
      <c r="K103" s="138" t="s">
        <v>956</v>
      </c>
      <c r="L103" s="26"/>
      <c r="M103" s="143" t="s">
        <v>1</v>
      </c>
      <c r="N103" s="144" t="s">
        <v>37</v>
      </c>
      <c r="O103" s="45"/>
      <c r="P103" s="145">
        <f t="shared" ref="P103:P120" si="1">O103*H103</f>
        <v>0</v>
      </c>
      <c r="Q103" s="145">
        <v>0</v>
      </c>
      <c r="R103" s="145">
        <f t="shared" ref="R103:R120" si="2">Q103*H103</f>
        <v>0</v>
      </c>
      <c r="S103" s="145">
        <v>0</v>
      </c>
      <c r="T103" s="146">
        <f t="shared" ref="T103:T120" si="3">S103*H103</f>
        <v>0</v>
      </c>
      <c r="AR103" s="12" t="s">
        <v>200</v>
      </c>
      <c r="AT103" s="12" t="s">
        <v>135</v>
      </c>
      <c r="AU103" s="12" t="s">
        <v>141</v>
      </c>
      <c r="AY103" s="12" t="s">
        <v>133</v>
      </c>
      <c r="BE103" s="147">
        <f t="shared" ref="BE103:BE120" si="4">IF(N103="základná",J103,0)</f>
        <v>0</v>
      </c>
      <c r="BF103" s="147">
        <f t="shared" ref="BF103:BF120" si="5">IF(N103="znížená",J103,0)</f>
        <v>0</v>
      </c>
      <c r="BG103" s="147">
        <f t="shared" ref="BG103:BG120" si="6">IF(N103="zákl. prenesená",J103,0)</f>
        <v>0</v>
      </c>
      <c r="BH103" s="147">
        <f t="shared" ref="BH103:BH120" si="7">IF(N103="zníž. prenesená",J103,0)</f>
        <v>0</v>
      </c>
      <c r="BI103" s="147">
        <f t="shared" ref="BI103:BI120" si="8">IF(N103="nulová",J103,0)</f>
        <v>0</v>
      </c>
      <c r="BJ103" s="12" t="s">
        <v>141</v>
      </c>
      <c r="BK103" s="147">
        <f t="shared" ref="BK103:BK120" si="9">ROUND(I103*H103,2)</f>
        <v>0</v>
      </c>
      <c r="BL103" s="12" t="s">
        <v>200</v>
      </c>
      <c r="BM103" s="12" t="s">
        <v>208</v>
      </c>
    </row>
    <row r="104" spans="2:65" s="1" customFormat="1" ht="16.5" customHeight="1">
      <c r="B104" s="135"/>
      <c r="C104" s="148" t="s">
        <v>977</v>
      </c>
      <c r="D104" s="148" t="s">
        <v>201</v>
      </c>
      <c r="E104" s="149" t="s">
        <v>978</v>
      </c>
      <c r="F104" s="150" t="s">
        <v>1454</v>
      </c>
      <c r="G104" s="151" t="s">
        <v>364</v>
      </c>
      <c r="H104" s="152">
        <v>135.46</v>
      </c>
      <c r="I104" s="153"/>
      <c r="J104" s="154">
        <f t="shared" si="0"/>
        <v>0</v>
      </c>
      <c r="K104" s="150" t="s">
        <v>1</v>
      </c>
      <c r="L104" s="155"/>
      <c r="M104" s="156" t="s">
        <v>1</v>
      </c>
      <c r="N104" s="157" t="s">
        <v>37</v>
      </c>
      <c r="O104" s="45"/>
      <c r="P104" s="145">
        <f t="shared" si="1"/>
        <v>0</v>
      </c>
      <c r="Q104" s="145">
        <v>0</v>
      </c>
      <c r="R104" s="145">
        <f t="shared" si="2"/>
        <v>0</v>
      </c>
      <c r="S104" s="145">
        <v>0</v>
      </c>
      <c r="T104" s="146">
        <f t="shared" si="3"/>
        <v>0</v>
      </c>
      <c r="AR104" s="12" t="s">
        <v>261</v>
      </c>
      <c r="AT104" s="12" t="s">
        <v>201</v>
      </c>
      <c r="AU104" s="12" t="s">
        <v>141</v>
      </c>
      <c r="AY104" s="12" t="s">
        <v>133</v>
      </c>
      <c r="BE104" s="147">
        <f t="shared" si="4"/>
        <v>0</v>
      </c>
      <c r="BF104" s="147">
        <f t="shared" si="5"/>
        <v>0</v>
      </c>
      <c r="BG104" s="147">
        <f t="shared" si="6"/>
        <v>0</v>
      </c>
      <c r="BH104" s="147">
        <f t="shared" si="7"/>
        <v>0</v>
      </c>
      <c r="BI104" s="147">
        <f t="shared" si="8"/>
        <v>0</v>
      </c>
      <c r="BJ104" s="12" t="s">
        <v>141</v>
      </c>
      <c r="BK104" s="147">
        <f t="shared" si="9"/>
        <v>0</v>
      </c>
      <c r="BL104" s="12" t="s">
        <v>200</v>
      </c>
      <c r="BM104" s="12" t="s">
        <v>7</v>
      </c>
    </row>
    <row r="105" spans="2:65" s="1" customFormat="1" ht="16.5" customHeight="1">
      <c r="B105" s="135"/>
      <c r="C105" s="136" t="s">
        <v>688</v>
      </c>
      <c r="D105" s="136" t="s">
        <v>135</v>
      </c>
      <c r="E105" s="137" t="s">
        <v>979</v>
      </c>
      <c r="F105" s="138" t="s">
        <v>1455</v>
      </c>
      <c r="G105" s="139" t="s">
        <v>364</v>
      </c>
      <c r="H105" s="140">
        <v>77</v>
      </c>
      <c r="I105" s="141"/>
      <c r="J105" s="142">
        <f t="shared" si="0"/>
        <v>0</v>
      </c>
      <c r="K105" s="138" t="s">
        <v>956</v>
      </c>
      <c r="L105" s="26"/>
      <c r="M105" s="143" t="s">
        <v>1</v>
      </c>
      <c r="N105" s="144" t="s">
        <v>37</v>
      </c>
      <c r="O105" s="45"/>
      <c r="P105" s="145">
        <f t="shared" si="1"/>
        <v>0</v>
      </c>
      <c r="Q105" s="145">
        <v>0</v>
      </c>
      <c r="R105" s="145">
        <f t="shared" si="2"/>
        <v>0</v>
      </c>
      <c r="S105" s="145">
        <v>0</v>
      </c>
      <c r="T105" s="146">
        <f t="shared" si="3"/>
        <v>0</v>
      </c>
      <c r="AR105" s="12" t="s">
        <v>200</v>
      </c>
      <c r="AT105" s="12" t="s">
        <v>135</v>
      </c>
      <c r="AU105" s="12" t="s">
        <v>141</v>
      </c>
      <c r="AY105" s="12" t="s">
        <v>133</v>
      </c>
      <c r="BE105" s="147">
        <f t="shared" si="4"/>
        <v>0</v>
      </c>
      <c r="BF105" s="147">
        <f t="shared" si="5"/>
        <v>0</v>
      </c>
      <c r="BG105" s="147">
        <f t="shared" si="6"/>
        <v>0</v>
      </c>
      <c r="BH105" s="147">
        <f t="shared" si="7"/>
        <v>0</v>
      </c>
      <c r="BI105" s="147">
        <f t="shared" si="8"/>
        <v>0</v>
      </c>
      <c r="BJ105" s="12" t="s">
        <v>141</v>
      </c>
      <c r="BK105" s="147">
        <f t="shared" si="9"/>
        <v>0</v>
      </c>
      <c r="BL105" s="12" t="s">
        <v>200</v>
      </c>
      <c r="BM105" s="12" t="s">
        <v>223</v>
      </c>
    </row>
    <row r="106" spans="2:65" s="1" customFormat="1" ht="16.5" customHeight="1">
      <c r="B106" s="135"/>
      <c r="C106" s="148" t="s">
        <v>980</v>
      </c>
      <c r="D106" s="148" t="s">
        <v>201</v>
      </c>
      <c r="E106" s="149" t="s">
        <v>981</v>
      </c>
      <c r="F106" s="150" t="s">
        <v>1456</v>
      </c>
      <c r="G106" s="151" t="s">
        <v>364</v>
      </c>
      <c r="H106" s="152">
        <v>77</v>
      </c>
      <c r="I106" s="153"/>
      <c r="J106" s="154">
        <f t="shared" si="0"/>
        <v>0</v>
      </c>
      <c r="K106" s="150" t="s">
        <v>1</v>
      </c>
      <c r="L106" s="155"/>
      <c r="M106" s="156" t="s">
        <v>1</v>
      </c>
      <c r="N106" s="157" t="s">
        <v>37</v>
      </c>
      <c r="O106" s="45"/>
      <c r="P106" s="145">
        <f t="shared" si="1"/>
        <v>0</v>
      </c>
      <c r="Q106" s="145">
        <v>0</v>
      </c>
      <c r="R106" s="145">
        <f t="shared" si="2"/>
        <v>0</v>
      </c>
      <c r="S106" s="145">
        <v>0</v>
      </c>
      <c r="T106" s="146">
        <f t="shared" si="3"/>
        <v>0</v>
      </c>
      <c r="AR106" s="12" t="s">
        <v>261</v>
      </c>
      <c r="AT106" s="12" t="s">
        <v>201</v>
      </c>
      <c r="AU106" s="12" t="s">
        <v>141</v>
      </c>
      <c r="AY106" s="12" t="s">
        <v>133</v>
      </c>
      <c r="BE106" s="147">
        <f t="shared" si="4"/>
        <v>0</v>
      </c>
      <c r="BF106" s="147">
        <f t="shared" si="5"/>
        <v>0</v>
      </c>
      <c r="BG106" s="147">
        <f t="shared" si="6"/>
        <v>0</v>
      </c>
      <c r="BH106" s="147">
        <f t="shared" si="7"/>
        <v>0</v>
      </c>
      <c r="BI106" s="147">
        <f t="shared" si="8"/>
        <v>0</v>
      </c>
      <c r="BJ106" s="12" t="s">
        <v>141</v>
      </c>
      <c r="BK106" s="147">
        <f t="shared" si="9"/>
        <v>0</v>
      </c>
      <c r="BL106" s="12" t="s">
        <v>200</v>
      </c>
      <c r="BM106" s="12" t="s">
        <v>230</v>
      </c>
    </row>
    <row r="107" spans="2:65" s="1" customFormat="1" ht="16.5" customHeight="1">
      <c r="B107" s="135"/>
      <c r="C107" s="136" t="s">
        <v>982</v>
      </c>
      <c r="D107" s="136" t="s">
        <v>135</v>
      </c>
      <c r="E107" s="137" t="s">
        <v>983</v>
      </c>
      <c r="F107" s="138" t="s">
        <v>1457</v>
      </c>
      <c r="G107" s="139" t="s">
        <v>210</v>
      </c>
      <c r="H107" s="140">
        <v>14</v>
      </c>
      <c r="I107" s="141"/>
      <c r="J107" s="142">
        <f t="shared" si="0"/>
        <v>0</v>
      </c>
      <c r="K107" s="138" t="s">
        <v>956</v>
      </c>
      <c r="L107" s="26"/>
      <c r="M107" s="143" t="s">
        <v>1</v>
      </c>
      <c r="N107" s="144" t="s">
        <v>37</v>
      </c>
      <c r="O107" s="45"/>
      <c r="P107" s="145">
        <f t="shared" si="1"/>
        <v>0</v>
      </c>
      <c r="Q107" s="145">
        <v>0</v>
      </c>
      <c r="R107" s="145">
        <f t="shared" si="2"/>
        <v>0</v>
      </c>
      <c r="S107" s="145">
        <v>0</v>
      </c>
      <c r="T107" s="146">
        <f t="shared" si="3"/>
        <v>0</v>
      </c>
      <c r="AR107" s="12" t="s">
        <v>200</v>
      </c>
      <c r="AT107" s="12" t="s">
        <v>135</v>
      </c>
      <c r="AU107" s="12" t="s">
        <v>141</v>
      </c>
      <c r="AY107" s="12" t="s">
        <v>133</v>
      </c>
      <c r="BE107" s="147">
        <f t="shared" si="4"/>
        <v>0</v>
      </c>
      <c r="BF107" s="147">
        <f t="shared" si="5"/>
        <v>0</v>
      </c>
      <c r="BG107" s="147">
        <f t="shared" si="6"/>
        <v>0</v>
      </c>
      <c r="BH107" s="147">
        <f t="shared" si="7"/>
        <v>0</v>
      </c>
      <c r="BI107" s="147">
        <f t="shared" si="8"/>
        <v>0</v>
      </c>
      <c r="BJ107" s="12" t="s">
        <v>141</v>
      </c>
      <c r="BK107" s="147">
        <f t="shared" si="9"/>
        <v>0</v>
      </c>
      <c r="BL107" s="12" t="s">
        <v>200</v>
      </c>
      <c r="BM107" s="12" t="s">
        <v>237</v>
      </c>
    </row>
    <row r="108" spans="2:65" s="1" customFormat="1" ht="16.5" customHeight="1">
      <c r="B108" s="135"/>
      <c r="C108" s="148" t="s">
        <v>984</v>
      </c>
      <c r="D108" s="148" t="s">
        <v>201</v>
      </c>
      <c r="E108" s="149" t="s">
        <v>985</v>
      </c>
      <c r="F108" s="150" t="s">
        <v>1458</v>
      </c>
      <c r="G108" s="151" t="s">
        <v>210</v>
      </c>
      <c r="H108" s="152">
        <v>14</v>
      </c>
      <c r="I108" s="153"/>
      <c r="J108" s="154">
        <f t="shared" si="0"/>
        <v>0</v>
      </c>
      <c r="K108" s="150" t="s">
        <v>1</v>
      </c>
      <c r="L108" s="155"/>
      <c r="M108" s="156" t="s">
        <v>1</v>
      </c>
      <c r="N108" s="157" t="s">
        <v>37</v>
      </c>
      <c r="O108" s="45"/>
      <c r="P108" s="145">
        <f t="shared" si="1"/>
        <v>0</v>
      </c>
      <c r="Q108" s="145">
        <v>0</v>
      </c>
      <c r="R108" s="145">
        <f t="shared" si="2"/>
        <v>0</v>
      </c>
      <c r="S108" s="145">
        <v>0</v>
      </c>
      <c r="T108" s="146">
        <f t="shared" si="3"/>
        <v>0</v>
      </c>
      <c r="AR108" s="12" t="s">
        <v>261</v>
      </c>
      <c r="AT108" s="12" t="s">
        <v>201</v>
      </c>
      <c r="AU108" s="12" t="s">
        <v>141</v>
      </c>
      <c r="AY108" s="12" t="s">
        <v>133</v>
      </c>
      <c r="BE108" s="147">
        <f t="shared" si="4"/>
        <v>0</v>
      </c>
      <c r="BF108" s="147">
        <f t="shared" si="5"/>
        <v>0</v>
      </c>
      <c r="BG108" s="147">
        <f t="shared" si="6"/>
        <v>0</v>
      </c>
      <c r="BH108" s="147">
        <f t="shared" si="7"/>
        <v>0</v>
      </c>
      <c r="BI108" s="147">
        <f t="shared" si="8"/>
        <v>0</v>
      </c>
      <c r="BJ108" s="12" t="s">
        <v>141</v>
      </c>
      <c r="BK108" s="147">
        <f t="shared" si="9"/>
        <v>0</v>
      </c>
      <c r="BL108" s="12" t="s">
        <v>200</v>
      </c>
      <c r="BM108" s="12" t="s">
        <v>245</v>
      </c>
    </row>
    <row r="109" spans="2:65" s="1" customFormat="1" ht="16.5" customHeight="1">
      <c r="B109" s="135"/>
      <c r="C109" s="136" t="s">
        <v>986</v>
      </c>
      <c r="D109" s="136" t="s">
        <v>135</v>
      </c>
      <c r="E109" s="137" t="s">
        <v>987</v>
      </c>
      <c r="F109" s="138" t="s">
        <v>1460</v>
      </c>
      <c r="G109" s="139" t="s">
        <v>210</v>
      </c>
      <c r="H109" s="140">
        <v>4</v>
      </c>
      <c r="I109" s="141"/>
      <c r="J109" s="142">
        <f t="shared" si="0"/>
        <v>0</v>
      </c>
      <c r="K109" s="138" t="s">
        <v>956</v>
      </c>
      <c r="L109" s="26"/>
      <c r="M109" s="143" t="s">
        <v>1</v>
      </c>
      <c r="N109" s="144" t="s">
        <v>37</v>
      </c>
      <c r="O109" s="45"/>
      <c r="P109" s="145">
        <f t="shared" si="1"/>
        <v>0</v>
      </c>
      <c r="Q109" s="145">
        <v>0</v>
      </c>
      <c r="R109" s="145">
        <f t="shared" si="2"/>
        <v>0</v>
      </c>
      <c r="S109" s="145">
        <v>0</v>
      </c>
      <c r="T109" s="146">
        <f t="shared" si="3"/>
        <v>0</v>
      </c>
      <c r="AR109" s="12" t="s">
        <v>200</v>
      </c>
      <c r="AT109" s="12" t="s">
        <v>135</v>
      </c>
      <c r="AU109" s="12" t="s">
        <v>141</v>
      </c>
      <c r="AY109" s="12" t="s">
        <v>133</v>
      </c>
      <c r="BE109" s="147">
        <f t="shared" si="4"/>
        <v>0</v>
      </c>
      <c r="BF109" s="147">
        <f t="shared" si="5"/>
        <v>0</v>
      </c>
      <c r="BG109" s="147">
        <f t="shared" si="6"/>
        <v>0</v>
      </c>
      <c r="BH109" s="147">
        <f t="shared" si="7"/>
        <v>0</v>
      </c>
      <c r="BI109" s="147">
        <f t="shared" si="8"/>
        <v>0</v>
      </c>
      <c r="BJ109" s="12" t="s">
        <v>141</v>
      </c>
      <c r="BK109" s="147">
        <f t="shared" si="9"/>
        <v>0</v>
      </c>
      <c r="BL109" s="12" t="s">
        <v>200</v>
      </c>
      <c r="BM109" s="12" t="s">
        <v>253</v>
      </c>
    </row>
    <row r="110" spans="2:65" s="1" customFormat="1" ht="16.5" customHeight="1">
      <c r="B110" s="135"/>
      <c r="C110" s="148" t="s">
        <v>988</v>
      </c>
      <c r="D110" s="148" t="s">
        <v>201</v>
      </c>
      <c r="E110" s="149" t="s">
        <v>989</v>
      </c>
      <c r="F110" s="150" t="s">
        <v>1459</v>
      </c>
      <c r="G110" s="151" t="s">
        <v>210</v>
      </c>
      <c r="H110" s="152">
        <v>4</v>
      </c>
      <c r="I110" s="153"/>
      <c r="J110" s="154">
        <f t="shared" si="0"/>
        <v>0</v>
      </c>
      <c r="K110" s="150" t="s">
        <v>1</v>
      </c>
      <c r="L110" s="155"/>
      <c r="M110" s="156" t="s">
        <v>1</v>
      </c>
      <c r="N110" s="157" t="s">
        <v>37</v>
      </c>
      <c r="O110" s="45"/>
      <c r="P110" s="145">
        <f t="shared" si="1"/>
        <v>0</v>
      </c>
      <c r="Q110" s="145">
        <v>0</v>
      </c>
      <c r="R110" s="145">
        <f t="shared" si="2"/>
        <v>0</v>
      </c>
      <c r="S110" s="145">
        <v>0</v>
      </c>
      <c r="T110" s="146">
        <f t="shared" si="3"/>
        <v>0</v>
      </c>
      <c r="AR110" s="12" t="s">
        <v>261</v>
      </c>
      <c r="AT110" s="12" t="s">
        <v>201</v>
      </c>
      <c r="AU110" s="12" t="s">
        <v>141</v>
      </c>
      <c r="AY110" s="12" t="s">
        <v>133</v>
      </c>
      <c r="BE110" s="147">
        <f t="shared" si="4"/>
        <v>0</v>
      </c>
      <c r="BF110" s="147">
        <f t="shared" si="5"/>
        <v>0</v>
      </c>
      <c r="BG110" s="147">
        <f t="shared" si="6"/>
        <v>0</v>
      </c>
      <c r="BH110" s="147">
        <f t="shared" si="7"/>
        <v>0</v>
      </c>
      <c r="BI110" s="147">
        <f t="shared" si="8"/>
        <v>0</v>
      </c>
      <c r="BJ110" s="12" t="s">
        <v>141</v>
      </c>
      <c r="BK110" s="147">
        <f t="shared" si="9"/>
        <v>0</v>
      </c>
      <c r="BL110" s="12" t="s">
        <v>200</v>
      </c>
      <c r="BM110" s="12" t="s">
        <v>261</v>
      </c>
    </row>
    <row r="111" spans="2:65" s="1" customFormat="1" ht="16.5" customHeight="1">
      <c r="B111" s="135"/>
      <c r="C111" s="136" t="s">
        <v>990</v>
      </c>
      <c r="D111" s="136" t="s">
        <v>135</v>
      </c>
      <c r="E111" s="137" t="s">
        <v>991</v>
      </c>
      <c r="F111" s="138" t="s">
        <v>1461</v>
      </c>
      <c r="G111" s="139" t="s">
        <v>210</v>
      </c>
      <c r="H111" s="140">
        <v>12</v>
      </c>
      <c r="I111" s="141"/>
      <c r="J111" s="142">
        <f t="shared" si="0"/>
        <v>0</v>
      </c>
      <c r="K111" s="138" t="s">
        <v>956</v>
      </c>
      <c r="L111" s="26"/>
      <c r="M111" s="143" t="s">
        <v>1</v>
      </c>
      <c r="N111" s="144" t="s">
        <v>37</v>
      </c>
      <c r="O111" s="45"/>
      <c r="P111" s="145">
        <f t="shared" si="1"/>
        <v>0</v>
      </c>
      <c r="Q111" s="145">
        <v>0</v>
      </c>
      <c r="R111" s="145">
        <f t="shared" si="2"/>
        <v>0</v>
      </c>
      <c r="S111" s="145">
        <v>0</v>
      </c>
      <c r="T111" s="146">
        <f t="shared" si="3"/>
        <v>0</v>
      </c>
      <c r="AR111" s="12" t="s">
        <v>200</v>
      </c>
      <c r="AT111" s="12" t="s">
        <v>135</v>
      </c>
      <c r="AU111" s="12" t="s">
        <v>141</v>
      </c>
      <c r="AY111" s="12" t="s">
        <v>133</v>
      </c>
      <c r="BE111" s="147">
        <f t="shared" si="4"/>
        <v>0</v>
      </c>
      <c r="BF111" s="147">
        <f t="shared" si="5"/>
        <v>0</v>
      </c>
      <c r="BG111" s="147">
        <f t="shared" si="6"/>
        <v>0</v>
      </c>
      <c r="BH111" s="147">
        <f t="shared" si="7"/>
        <v>0</v>
      </c>
      <c r="BI111" s="147">
        <f t="shared" si="8"/>
        <v>0</v>
      </c>
      <c r="BJ111" s="12" t="s">
        <v>141</v>
      </c>
      <c r="BK111" s="147">
        <f t="shared" si="9"/>
        <v>0</v>
      </c>
      <c r="BL111" s="12" t="s">
        <v>200</v>
      </c>
      <c r="BM111" s="12" t="s">
        <v>269</v>
      </c>
    </row>
    <row r="112" spans="2:65" s="1" customFormat="1" ht="16.5" customHeight="1">
      <c r="B112" s="135"/>
      <c r="C112" s="148" t="s">
        <v>992</v>
      </c>
      <c r="D112" s="148" t="s">
        <v>201</v>
      </c>
      <c r="E112" s="149" t="s">
        <v>993</v>
      </c>
      <c r="F112" s="150" t="s">
        <v>1462</v>
      </c>
      <c r="G112" s="151" t="s">
        <v>210</v>
      </c>
      <c r="H112" s="152">
        <v>12</v>
      </c>
      <c r="I112" s="153"/>
      <c r="J112" s="154">
        <f t="shared" si="0"/>
        <v>0</v>
      </c>
      <c r="K112" s="150" t="s">
        <v>1</v>
      </c>
      <c r="L112" s="155"/>
      <c r="M112" s="156" t="s">
        <v>1</v>
      </c>
      <c r="N112" s="157" t="s">
        <v>37</v>
      </c>
      <c r="O112" s="45"/>
      <c r="P112" s="145">
        <f t="shared" si="1"/>
        <v>0</v>
      </c>
      <c r="Q112" s="145">
        <v>0</v>
      </c>
      <c r="R112" s="145">
        <f t="shared" si="2"/>
        <v>0</v>
      </c>
      <c r="S112" s="145">
        <v>0</v>
      </c>
      <c r="T112" s="146">
        <f t="shared" si="3"/>
        <v>0</v>
      </c>
      <c r="AR112" s="12" t="s">
        <v>261</v>
      </c>
      <c r="AT112" s="12" t="s">
        <v>201</v>
      </c>
      <c r="AU112" s="12" t="s">
        <v>141</v>
      </c>
      <c r="AY112" s="12" t="s">
        <v>133</v>
      </c>
      <c r="BE112" s="147">
        <f t="shared" si="4"/>
        <v>0</v>
      </c>
      <c r="BF112" s="147">
        <f t="shared" si="5"/>
        <v>0</v>
      </c>
      <c r="BG112" s="147">
        <f t="shared" si="6"/>
        <v>0</v>
      </c>
      <c r="BH112" s="147">
        <f t="shared" si="7"/>
        <v>0</v>
      </c>
      <c r="BI112" s="147">
        <f t="shared" si="8"/>
        <v>0</v>
      </c>
      <c r="BJ112" s="12" t="s">
        <v>141</v>
      </c>
      <c r="BK112" s="147">
        <f t="shared" si="9"/>
        <v>0</v>
      </c>
      <c r="BL112" s="12" t="s">
        <v>200</v>
      </c>
      <c r="BM112" s="12" t="s">
        <v>277</v>
      </c>
    </row>
    <row r="113" spans="2:65" s="1" customFormat="1" ht="16.5" customHeight="1">
      <c r="B113" s="135"/>
      <c r="C113" s="136" t="s">
        <v>994</v>
      </c>
      <c r="D113" s="136" t="s">
        <v>135</v>
      </c>
      <c r="E113" s="137" t="s">
        <v>995</v>
      </c>
      <c r="F113" s="138" t="s">
        <v>1463</v>
      </c>
      <c r="G113" s="139" t="s">
        <v>210</v>
      </c>
      <c r="H113" s="140">
        <v>2</v>
      </c>
      <c r="I113" s="141"/>
      <c r="J113" s="142">
        <f t="shared" si="0"/>
        <v>0</v>
      </c>
      <c r="K113" s="138" t="s">
        <v>956</v>
      </c>
      <c r="L113" s="26"/>
      <c r="M113" s="143" t="s">
        <v>1</v>
      </c>
      <c r="N113" s="144" t="s">
        <v>37</v>
      </c>
      <c r="O113" s="45"/>
      <c r="P113" s="145">
        <f t="shared" si="1"/>
        <v>0</v>
      </c>
      <c r="Q113" s="145">
        <v>0</v>
      </c>
      <c r="R113" s="145">
        <f t="shared" si="2"/>
        <v>0</v>
      </c>
      <c r="S113" s="145">
        <v>0</v>
      </c>
      <c r="T113" s="146">
        <f t="shared" si="3"/>
        <v>0</v>
      </c>
      <c r="AR113" s="12" t="s">
        <v>200</v>
      </c>
      <c r="AT113" s="12" t="s">
        <v>135</v>
      </c>
      <c r="AU113" s="12" t="s">
        <v>141</v>
      </c>
      <c r="AY113" s="12" t="s">
        <v>133</v>
      </c>
      <c r="BE113" s="147">
        <f t="shared" si="4"/>
        <v>0</v>
      </c>
      <c r="BF113" s="147">
        <f t="shared" si="5"/>
        <v>0</v>
      </c>
      <c r="BG113" s="147">
        <f t="shared" si="6"/>
        <v>0</v>
      </c>
      <c r="BH113" s="147">
        <f t="shared" si="7"/>
        <v>0</v>
      </c>
      <c r="BI113" s="147">
        <f t="shared" si="8"/>
        <v>0</v>
      </c>
      <c r="BJ113" s="12" t="s">
        <v>141</v>
      </c>
      <c r="BK113" s="147">
        <f t="shared" si="9"/>
        <v>0</v>
      </c>
      <c r="BL113" s="12" t="s">
        <v>200</v>
      </c>
      <c r="BM113" s="12" t="s">
        <v>285</v>
      </c>
    </row>
    <row r="114" spans="2:65" s="1" customFormat="1" ht="16.5" customHeight="1">
      <c r="B114" s="135"/>
      <c r="C114" s="148" t="s">
        <v>996</v>
      </c>
      <c r="D114" s="148" t="s">
        <v>201</v>
      </c>
      <c r="E114" s="149" t="s">
        <v>997</v>
      </c>
      <c r="F114" s="150" t="s">
        <v>1464</v>
      </c>
      <c r="G114" s="151" t="s">
        <v>210</v>
      </c>
      <c r="H114" s="152">
        <v>2</v>
      </c>
      <c r="I114" s="153"/>
      <c r="J114" s="154">
        <f t="shared" si="0"/>
        <v>0</v>
      </c>
      <c r="K114" s="150" t="s">
        <v>1</v>
      </c>
      <c r="L114" s="155"/>
      <c r="M114" s="156" t="s">
        <v>1</v>
      </c>
      <c r="N114" s="157" t="s">
        <v>37</v>
      </c>
      <c r="O114" s="45"/>
      <c r="P114" s="145">
        <f t="shared" si="1"/>
        <v>0</v>
      </c>
      <c r="Q114" s="145">
        <v>0</v>
      </c>
      <c r="R114" s="145">
        <f t="shared" si="2"/>
        <v>0</v>
      </c>
      <c r="S114" s="145">
        <v>0</v>
      </c>
      <c r="T114" s="146">
        <f t="shared" si="3"/>
        <v>0</v>
      </c>
      <c r="AR114" s="12" t="s">
        <v>261</v>
      </c>
      <c r="AT114" s="12" t="s">
        <v>201</v>
      </c>
      <c r="AU114" s="12" t="s">
        <v>141</v>
      </c>
      <c r="AY114" s="12" t="s">
        <v>133</v>
      </c>
      <c r="BE114" s="147">
        <f t="shared" si="4"/>
        <v>0</v>
      </c>
      <c r="BF114" s="147">
        <f t="shared" si="5"/>
        <v>0</v>
      </c>
      <c r="BG114" s="147">
        <f t="shared" si="6"/>
        <v>0</v>
      </c>
      <c r="BH114" s="147">
        <f t="shared" si="7"/>
        <v>0</v>
      </c>
      <c r="BI114" s="147">
        <f t="shared" si="8"/>
        <v>0</v>
      </c>
      <c r="BJ114" s="12" t="s">
        <v>141</v>
      </c>
      <c r="BK114" s="147">
        <f t="shared" si="9"/>
        <v>0</v>
      </c>
      <c r="BL114" s="12" t="s">
        <v>200</v>
      </c>
      <c r="BM114" s="12" t="s">
        <v>293</v>
      </c>
    </row>
    <row r="115" spans="2:65" s="1" customFormat="1" ht="16.5" customHeight="1">
      <c r="B115" s="135"/>
      <c r="C115" s="136" t="s">
        <v>998</v>
      </c>
      <c r="D115" s="136" t="s">
        <v>135</v>
      </c>
      <c r="E115" s="137" t="s">
        <v>999</v>
      </c>
      <c r="F115" s="138" t="s">
        <v>1000</v>
      </c>
      <c r="G115" s="139" t="s">
        <v>464</v>
      </c>
      <c r="H115" s="158">
        <v>1</v>
      </c>
      <c r="I115" s="141"/>
      <c r="J115" s="142">
        <f t="shared" si="0"/>
        <v>0</v>
      </c>
      <c r="K115" s="138" t="s">
        <v>1</v>
      </c>
      <c r="L115" s="26"/>
      <c r="M115" s="143" t="s">
        <v>1</v>
      </c>
      <c r="N115" s="144" t="s">
        <v>37</v>
      </c>
      <c r="O115" s="45"/>
      <c r="P115" s="145">
        <f t="shared" si="1"/>
        <v>0</v>
      </c>
      <c r="Q115" s="145">
        <v>0</v>
      </c>
      <c r="R115" s="145">
        <f t="shared" si="2"/>
        <v>0</v>
      </c>
      <c r="S115" s="145">
        <v>0</v>
      </c>
      <c r="T115" s="146">
        <f t="shared" si="3"/>
        <v>0</v>
      </c>
      <c r="AR115" s="12" t="s">
        <v>200</v>
      </c>
      <c r="AT115" s="12" t="s">
        <v>135</v>
      </c>
      <c r="AU115" s="12" t="s">
        <v>141</v>
      </c>
      <c r="AY115" s="12" t="s">
        <v>133</v>
      </c>
      <c r="BE115" s="147">
        <f t="shared" si="4"/>
        <v>0</v>
      </c>
      <c r="BF115" s="147">
        <f t="shared" si="5"/>
        <v>0</v>
      </c>
      <c r="BG115" s="147">
        <f t="shared" si="6"/>
        <v>0</v>
      </c>
      <c r="BH115" s="147">
        <f t="shared" si="7"/>
        <v>0</v>
      </c>
      <c r="BI115" s="147">
        <f t="shared" si="8"/>
        <v>0</v>
      </c>
      <c r="BJ115" s="12" t="s">
        <v>141</v>
      </c>
      <c r="BK115" s="147">
        <f t="shared" si="9"/>
        <v>0</v>
      </c>
      <c r="BL115" s="12" t="s">
        <v>200</v>
      </c>
      <c r="BM115" s="12" t="s">
        <v>301</v>
      </c>
    </row>
    <row r="116" spans="2:65" s="1" customFormat="1" ht="16.5" customHeight="1">
      <c r="B116" s="135"/>
      <c r="C116" s="136" t="s">
        <v>1001</v>
      </c>
      <c r="D116" s="136" t="s">
        <v>135</v>
      </c>
      <c r="E116" s="137" t="s">
        <v>1002</v>
      </c>
      <c r="F116" s="138" t="s">
        <v>1465</v>
      </c>
      <c r="G116" s="139" t="s">
        <v>210</v>
      </c>
      <c r="H116" s="140">
        <v>2</v>
      </c>
      <c r="I116" s="141"/>
      <c r="J116" s="142">
        <f t="shared" si="0"/>
        <v>0</v>
      </c>
      <c r="K116" s="138" t="s">
        <v>956</v>
      </c>
      <c r="L116" s="26"/>
      <c r="M116" s="143" t="s">
        <v>1</v>
      </c>
      <c r="N116" s="144" t="s">
        <v>37</v>
      </c>
      <c r="O116" s="45"/>
      <c r="P116" s="145">
        <f t="shared" si="1"/>
        <v>0</v>
      </c>
      <c r="Q116" s="145">
        <v>0</v>
      </c>
      <c r="R116" s="145">
        <f t="shared" si="2"/>
        <v>0</v>
      </c>
      <c r="S116" s="145">
        <v>0</v>
      </c>
      <c r="T116" s="146">
        <f t="shared" si="3"/>
        <v>0</v>
      </c>
      <c r="AR116" s="12" t="s">
        <v>200</v>
      </c>
      <c r="AT116" s="12" t="s">
        <v>135</v>
      </c>
      <c r="AU116" s="12" t="s">
        <v>141</v>
      </c>
      <c r="AY116" s="12" t="s">
        <v>133</v>
      </c>
      <c r="BE116" s="147">
        <f t="shared" si="4"/>
        <v>0</v>
      </c>
      <c r="BF116" s="147">
        <f t="shared" si="5"/>
        <v>0</v>
      </c>
      <c r="BG116" s="147">
        <f t="shared" si="6"/>
        <v>0</v>
      </c>
      <c r="BH116" s="147">
        <f t="shared" si="7"/>
        <v>0</v>
      </c>
      <c r="BI116" s="147">
        <f t="shared" si="8"/>
        <v>0</v>
      </c>
      <c r="BJ116" s="12" t="s">
        <v>141</v>
      </c>
      <c r="BK116" s="147">
        <f t="shared" si="9"/>
        <v>0</v>
      </c>
      <c r="BL116" s="12" t="s">
        <v>200</v>
      </c>
      <c r="BM116" s="12" t="s">
        <v>309</v>
      </c>
    </row>
    <row r="117" spans="2:65" s="1" customFormat="1" ht="16.5" customHeight="1">
      <c r="B117" s="135"/>
      <c r="C117" s="148" t="s">
        <v>1003</v>
      </c>
      <c r="D117" s="148" t="s">
        <v>201</v>
      </c>
      <c r="E117" s="149" t="s">
        <v>1004</v>
      </c>
      <c r="F117" s="150" t="s">
        <v>1466</v>
      </c>
      <c r="G117" s="151" t="s">
        <v>210</v>
      </c>
      <c r="H117" s="152">
        <v>2</v>
      </c>
      <c r="I117" s="153"/>
      <c r="J117" s="154">
        <f t="shared" si="0"/>
        <v>0</v>
      </c>
      <c r="K117" s="150" t="s">
        <v>1</v>
      </c>
      <c r="L117" s="155"/>
      <c r="M117" s="156" t="s">
        <v>1</v>
      </c>
      <c r="N117" s="157" t="s">
        <v>37</v>
      </c>
      <c r="O117" s="45"/>
      <c r="P117" s="145">
        <f t="shared" si="1"/>
        <v>0</v>
      </c>
      <c r="Q117" s="145">
        <v>0</v>
      </c>
      <c r="R117" s="145">
        <f t="shared" si="2"/>
        <v>0</v>
      </c>
      <c r="S117" s="145">
        <v>0</v>
      </c>
      <c r="T117" s="146">
        <f t="shared" si="3"/>
        <v>0</v>
      </c>
      <c r="AR117" s="12" t="s">
        <v>261</v>
      </c>
      <c r="AT117" s="12" t="s">
        <v>201</v>
      </c>
      <c r="AU117" s="12" t="s">
        <v>141</v>
      </c>
      <c r="AY117" s="12" t="s">
        <v>133</v>
      </c>
      <c r="BE117" s="147">
        <f t="shared" si="4"/>
        <v>0</v>
      </c>
      <c r="BF117" s="147">
        <f t="shared" si="5"/>
        <v>0</v>
      </c>
      <c r="BG117" s="147">
        <f t="shared" si="6"/>
        <v>0</v>
      </c>
      <c r="BH117" s="147">
        <f t="shared" si="7"/>
        <v>0</v>
      </c>
      <c r="BI117" s="147">
        <f t="shared" si="8"/>
        <v>0</v>
      </c>
      <c r="BJ117" s="12" t="s">
        <v>141</v>
      </c>
      <c r="BK117" s="147">
        <f t="shared" si="9"/>
        <v>0</v>
      </c>
      <c r="BL117" s="12" t="s">
        <v>200</v>
      </c>
      <c r="BM117" s="12" t="s">
        <v>315</v>
      </c>
    </row>
    <row r="118" spans="2:65" s="1" customFormat="1" ht="16.5" customHeight="1">
      <c r="B118" s="135"/>
      <c r="C118" s="136" t="s">
        <v>309</v>
      </c>
      <c r="D118" s="136" t="s">
        <v>135</v>
      </c>
      <c r="E118" s="137" t="s">
        <v>1005</v>
      </c>
      <c r="F118" s="138" t="s">
        <v>1006</v>
      </c>
      <c r="G118" s="139" t="s">
        <v>364</v>
      </c>
      <c r="H118" s="140">
        <v>212.8</v>
      </c>
      <c r="I118" s="141"/>
      <c r="J118" s="142">
        <f t="shared" si="0"/>
        <v>0</v>
      </c>
      <c r="K118" s="138" t="s">
        <v>1</v>
      </c>
      <c r="L118" s="26"/>
      <c r="M118" s="143" t="s">
        <v>1</v>
      </c>
      <c r="N118" s="144" t="s">
        <v>37</v>
      </c>
      <c r="O118" s="45"/>
      <c r="P118" s="145">
        <f t="shared" si="1"/>
        <v>0</v>
      </c>
      <c r="Q118" s="145">
        <v>0</v>
      </c>
      <c r="R118" s="145">
        <f t="shared" si="2"/>
        <v>0</v>
      </c>
      <c r="S118" s="145">
        <v>0</v>
      </c>
      <c r="T118" s="146">
        <f t="shared" si="3"/>
        <v>0</v>
      </c>
      <c r="AR118" s="12" t="s">
        <v>200</v>
      </c>
      <c r="AT118" s="12" t="s">
        <v>135</v>
      </c>
      <c r="AU118" s="12" t="s">
        <v>141</v>
      </c>
      <c r="AY118" s="12" t="s">
        <v>133</v>
      </c>
      <c r="BE118" s="147">
        <f t="shared" si="4"/>
        <v>0</v>
      </c>
      <c r="BF118" s="147">
        <f t="shared" si="5"/>
        <v>0</v>
      </c>
      <c r="BG118" s="147">
        <f t="shared" si="6"/>
        <v>0</v>
      </c>
      <c r="BH118" s="147">
        <f t="shared" si="7"/>
        <v>0</v>
      </c>
      <c r="BI118" s="147">
        <f t="shared" si="8"/>
        <v>0</v>
      </c>
      <c r="BJ118" s="12" t="s">
        <v>141</v>
      </c>
      <c r="BK118" s="147">
        <f t="shared" si="9"/>
        <v>0</v>
      </c>
      <c r="BL118" s="12" t="s">
        <v>200</v>
      </c>
      <c r="BM118" s="12" t="s">
        <v>322</v>
      </c>
    </row>
    <row r="119" spans="2:65" s="1" customFormat="1" ht="16.5" customHeight="1">
      <c r="B119" s="135"/>
      <c r="C119" s="136" t="s">
        <v>312</v>
      </c>
      <c r="D119" s="136" t="s">
        <v>135</v>
      </c>
      <c r="E119" s="137" t="s">
        <v>1007</v>
      </c>
      <c r="F119" s="138" t="s">
        <v>1008</v>
      </c>
      <c r="G119" s="139" t="s">
        <v>464</v>
      </c>
      <c r="H119" s="158">
        <v>1.4</v>
      </c>
      <c r="I119" s="141"/>
      <c r="J119" s="142">
        <f t="shared" si="0"/>
        <v>0</v>
      </c>
      <c r="K119" s="138" t="s">
        <v>1</v>
      </c>
      <c r="L119" s="26"/>
      <c r="M119" s="143" t="s">
        <v>1</v>
      </c>
      <c r="N119" s="144" t="s">
        <v>37</v>
      </c>
      <c r="O119" s="45"/>
      <c r="P119" s="145">
        <f t="shared" si="1"/>
        <v>0</v>
      </c>
      <c r="Q119" s="145">
        <v>0</v>
      </c>
      <c r="R119" s="145">
        <f t="shared" si="2"/>
        <v>0</v>
      </c>
      <c r="S119" s="145">
        <v>0</v>
      </c>
      <c r="T119" s="146">
        <f t="shared" si="3"/>
        <v>0</v>
      </c>
      <c r="AR119" s="12" t="s">
        <v>200</v>
      </c>
      <c r="AT119" s="12" t="s">
        <v>135</v>
      </c>
      <c r="AU119" s="12" t="s">
        <v>141</v>
      </c>
      <c r="AY119" s="12" t="s">
        <v>133</v>
      </c>
      <c r="BE119" s="147">
        <f t="shared" si="4"/>
        <v>0</v>
      </c>
      <c r="BF119" s="147">
        <f t="shared" si="5"/>
        <v>0</v>
      </c>
      <c r="BG119" s="147">
        <f t="shared" si="6"/>
        <v>0</v>
      </c>
      <c r="BH119" s="147">
        <f t="shared" si="7"/>
        <v>0</v>
      </c>
      <c r="BI119" s="147">
        <f t="shared" si="8"/>
        <v>0</v>
      </c>
      <c r="BJ119" s="12" t="s">
        <v>141</v>
      </c>
      <c r="BK119" s="147">
        <f t="shared" si="9"/>
        <v>0</v>
      </c>
      <c r="BL119" s="12" t="s">
        <v>200</v>
      </c>
      <c r="BM119" s="12" t="s">
        <v>328</v>
      </c>
    </row>
    <row r="120" spans="2:65" s="1" customFormat="1" ht="16.5" customHeight="1">
      <c r="B120" s="135"/>
      <c r="C120" s="136" t="s">
        <v>315</v>
      </c>
      <c r="D120" s="136" t="s">
        <v>135</v>
      </c>
      <c r="E120" s="137" t="s">
        <v>1009</v>
      </c>
      <c r="F120" s="138" t="s">
        <v>1010</v>
      </c>
      <c r="G120" s="139" t="s">
        <v>464</v>
      </c>
      <c r="H120" s="158">
        <v>0.6</v>
      </c>
      <c r="I120" s="141"/>
      <c r="J120" s="142">
        <f t="shared" si="0"/>
        <v>0</v>
      </c>
      <c r="K120" s="138" t="s">
        <v>1</v>
      </c>
      <c r="L120" s="26"/>
      <c r="M120" s="143" t="s">
        <v>1</v>
      </c>
      <c r="N120" s="144" t="s">
        <v>37</v>
      </c>
      <c r="O120" s="45"/>
      <c r="P120" s="145">
        <f t="shared" si="1"/>
        <v>0</v>
      </c>
      <c r="Q120" s="145">
        <v>0</v>
      </c>
      <c r="R120" s="145">
        <f t="shared" si="2"/>
        <v>0</v>
      </c>
      <c r="S120" s="145">
        <v>0</v>
      </c>
      <c r="T120" s="146">
        <f t="shared" si="3"/>
        <v>0</v>
      </c>
      <c r="AR120" s="12" t="s">
        <v>200</v>
      </c>
      <c r="AT120" s="12" t="s">
        <v>135</v>
      </c>
      <c r="AU120" s="12" t="s">
        <v>141</v>
      </c>
      <c r="AY120" s="12" t="s">
        <v>133</v>
      </c>
      <c r="BE120" s="147">
        <f t="shared" si="4"/>
        <v>0</v>
      </c>
      <c r="BF120" s="147">
        <f t="shared" si="5"/>
        <v>0</v>
      </c>
      <c r="BG120" s="147">
        <f t="shared" si="6"/>
        <v>0</v>
      </c>
      <c r="BH120" s="147">
        <f t="shared" si="7"/>
        <v>0</v>
      </c>
      <c r="BI120" s="147">
        <f t="shared" si="8"/>
        <v>0</v>
      </c>
      <c r="BJ120" s="12" t="s">
        <v>141</v>
      </c>
      <c r="BK120" s="147">
        <f t="shared" si="9"/>
        <v>0</v>
      </c>
      <c r="BL120" s="12" t="s">
        <v>200</v>
      </c>
      <c r="BM120" s="12" t="s">
        <v>334</v>
      </c>
    </row>
    <row r="121" spans="2:65" s="10" customFormat="1" ht="22.9" customHeight="1">
      <c r="B121" s="122"/>
      <c r="D121" s="123" t="s">
        <v>64</v>
      </c>
      <c r="E121" s="133" t="s">
        <v>1011</v>
      </c>
      <c r="F121" s="133" t="s">
        <v>1012</v>
      </c>
      <c r="I121" s="125"/>
      <c r="J121" s="134">
        <f>BK121</f>
        <v>0</v>
      </c>
      <c r="L121" s="122"/>
      <c r="M121" s="127"/>
      <c r="N121" s="128"/>
      <c r="O121" s="128"/>
      <c r="P121" s="129">
        <f>SUM(P122:P130)</f>
        <v>0</v>
      </c>
      <c r="Q121" s="128"/>
      <c r="R121" s="129">
        <f>SUM(R122:R130)</f>
        <v>0</v>
      </c>
      <c r="S121" s="128"/>
      <c r="T121" s="130">
        <f>SUM(T122:T130)</f>
        <v>0</v>
      </c>
      <c r="AR121" s="123" t="s">
        <v>141</v>
      </c>
      <c r="AT121" s="131" t="s">
        <v>64</v>
      </c>
      <c r="AU121" s="131" t="s">
        <v>72</v>
      </c>
      <c r="AY121" s="123" t="s">
        <v>133</v>
      </c>
      <c r="BK121" s="132">
        <f>SUM(BK122:BK130)</f>
        <v>0</v>
      </c>
    </row>
    <row r="122" spans="2:65" s="1" customFormat="1" ht="16.5" customHeight="1">
      <c r="B122" s="135"/>
      <c r="C122" s="136" t="s">
        <v>1013</v>
      </c>
      <c r="D122" s="136" t="s">
        <v>135</v>
      </c>
      <c r="E122" s="137" t="s">
        <v>1014</v>
      </c>
      <c r="F122" s="138" t="s">
        <v>1015</v>
      </c>
      <c r="G122" s="139" t="s">
        <v>210</v>
      </c>
      <c r="H122" s="140">
        <v>7</v>
      </c>
      <c r="I122" s="141"/>
      <c r="J122" s="142">
        <f t="shared" ref="J122:J130" si="10">ROUND(I122*H122,2)</f>
        <v>0</v>
      </c>
      <c r="K122" s="138" t="s">
        <v>1</v>
      </c>
      <c r="L122" s="26"/>
      <c r="M122" s="143" t="s">
        <v>1</v>
      </c>
      <c r="N122" s="144" t="s">
        <v>37</v>
      </c>
      <c r="O122" s="45"/>
      <c r="P122" s="145">
        <f t="shared" ref="P122:P130" si="11">O122*H122</f>
        <v>0</v>
      </c>
      <c r="Q122" s="145">
        <v>0</v>
      </c>
      <c r="R122" s="145">
        <f t="shared" ref="R122:R130" si="12">Q122*H122</f>
        <v>0</v>
      </c>
      <c r="S122" s="145">
        <v>0</v>
      </c>
      <c r="T122" s="146">
        <f t="shared" ref="T122:T130" si="13">S122*H122</f>
        <v>0</v>
      </c>
      <c r="AR122" s="12" t="s">
        <v>200</v>
      </c>
      <c r="AT122" s="12" t="s">
        <v>135</v>
      </c>
      <c r="AU122" s="12" t="s">
        <v>141</v>
      </c>
      <c r="AY122" s="12" t="s">
        <v>133</v>
      </c>
      <c r="BE122" s="147">
        <f t="shared" ref="BE122:BE130" si="14">IF(N122="základná",J122,0)</f>
        <v>0</v>
      </c>
      <c r="BF122" s="147">
        <f t="shared" ref="BF122:BF130" si="15">IF(N122="znížená",J122,0)</f>
        <v>0</v>
      </c>
      <c r="BG122" s="147">
        <f t="shared" ref="BG122:BG130" si="16">IF(N122="zákl. prenesená",J122,0)</f>
        <v>0</v>
      </c>
      <c r="BH122" s="147">
        <f t="shared" ref="BH122:BH130" si="17">IF(N122="zníž. prenesená",J122,0)</f>
        <v>0</v>
      </c>
      <c r="BI122" s="147">
        <f t="shared" ref="BI122:BI130" si="18">IF(N122="nulová",J122,0)</f>
        <v>0</v>
      </c>
      <c r="BJ122" s="12" t="s">
        <v>141</v>
      </c>
      <c r="BK122" s="147">
        <f t="shared" ref="BK122:BK130" si="19">ROUND(I122*H122,2)</f>
        <v>0</v>
      </c>
      <c r="BL122" s="12" t="s">
        <v>200</v>
      </c>
      <c r="BM122" s="12" t="s">
        <v>340</v>
      </c>
    </row>
    <row r="123" spans="2:65" s="1" customFormat="1" ht="22.5" customHeight="1">
      <c r="B123" s="135"/>
      <c r="C123" s="148" t="s">
        <v>1016</v>
      </c>
      <c r="D123" s="148" t="s">
        <v>201</v>
      </c>
      <c r="E123" s="149" t="s">
        <v>1017</v>
      </c>
      <c r="F123" s="150" t="s">
        <v>1467</v>
      </c>
      <c r="G123" s="151" t="s">
        <v>210</v>
      </c>
      <c r="H123" s="152">
        <v>7</v>
      </c>
      <c r="I123" s="153"/>
      <c r="J123" s="154">
        <f t="shared" si="10"/>
        <v>0</v>
      </c>
      <c r="K123" s="150" t="s">
        <v>1</v>
      </c>
      <c r="L123" s="155"/>
      <c r="M123" s="156" t="s">
        <v>1</v>
      </c>
      <c r="N123" s="157" t="s">
        <v>37</v>
      </c>
      <c r="O123" s="45"/>
      <c r="P123" s="145">
        <f t="shared" si="11"/>
        <v>0</v>
      </c>
      <c r="Q123" s="145">
        <v>0</v>
      </c>
      <c r="R123" s="145">
        <f t="shared" si="12"/>
        <v>0</v>
      </c>
      <c r="S123" s="145">
        <v>0</v>
      </c>
      <c r="T123" s="146">
        <f t="shared" si="13"/>
        <v>0</v>
      </c>
      <c r="AR123" s="12" t="s">
        <v>261</v>
      </c>
      <c r="AT123" s="12" t="s">
        <v>201</v>
      </c>
      <c r="AU123" s="12" t="s">
        <v>141</v>
      </c>
      <c r="AY123" s="12" t="s">
        <v>133</v>
      </c>
      <c r="BE123" s="147">
        <f t="shared" si="14"/>
        <v>0</v>
      </c>
      <c r="BF123" s="147">
        <f t="shared" si="15"/>
        <v>0</v>
      </c>
      <c r="BG123" s="147">
        <f t="shared" si="16"/>
        <v>0</v>
      </c>
      <c r="BH123" s="147">
        <f t="shared" si="17"/>
        <v>0</v>
      </c>
      <c r="BI123" s="147">
        <f t="shared" si="18"/>
        <v>0</v>
      </c>
      <c r="BJ123" s="12" t="s">
        <v>141</v>
      </c>
      <c r="BK123" s="147">
        <f t="shared" si="19"/>
        <v>0</v>
      </c>
      <c r="BL123" s="12" t="s">
        <v>200</v>
      </c>
      <c r="BM123" s="12" t="s">
        <v>346</v>
      </c>
    </row>
    <row r="124" spans="2:65" s="1" customFormat="1" ht="16.5" customHeight="1">
      <c r="B124" s="135"/>
      <c r="C124" s="136" t="s">
        <v>1018</v>
      </c>
      <c r="D124" s="136" t="s">
        <v>135</v>
      </c>
      <c r="E124" s="137" t="s">
        <v>1019</v>
      </c>
      <c r="F124" s="138" t="s">
        <v>1020</v>
      </c>
      <c r="G124" s="139" t="s">
        <v>210</v>
      </c>
      <c r="H124" s="140">
        <v>2</v>
      </c>
      <c r="I124" s="141"/>
      <c r="J124" s="142">
        <f t="shared" si="10"/>
        <v>0</v>
      </c>
      <c r="K124" s="138" t="s">
        <v>1</v>
      </c>
      <c r="L124" s="26"/>
      <c r="M124" s="143" t="s">
        <v>1</v>
      </c>
      <c r="N124" s="144" t="s">
        <v>37</v>
      </c>
      <c r="O124" s="45"/>
      <c r="P124" s="145">
        <f t="shared" si="11"/>
        <v>0</v>
      </c>
      <c r="Q124" s="145">
        <v>0</v>
      </c>
      <c r="R124" s="145">
        <f t="shared" si="12"/>
        <v>0</v>
      </c>
      <c r="S124" s="145">
        <v>0</v>
      </c>
      <c r="T124" s="146">
        <f t="shared" si="13"/>
        <v>0</v>
      </c>
      <c r="AR124" s="12" t="s">
        <v>200</v>
      </c>
      <c r="AT124" s="12" t="s">
        <v>135</v>
      </c>
      <c r="AU124" s="12" t="s">
        <v>141</v>
      </c>
      <c r="AY124" s="12" t="s">
        <v>133</v>
      </c>
      <c r="BE124" s="147">
        <f t="shared" si="14"/>
        <v>0</v>
      </c>
      <c r="BF124" s="147">
        <f t="shared" si="15"/>
        <v>0</v>
      </c>
      <c r="BG124" s="147">
        <f t="shared" si="16"/>
        <v>0</v>
      </c>
      <c r="BH124" s="147">
        <f t="shared" si="17"/>
        <v>0</v>
      </c>
      <c r="BI124" s="147">
        <f t="shared" si="18"/>
        <v>0</v>
      </c>
      <c r="BJ124" s="12" t="s">
        <v>141</v>
      </c>
      <c r="BK124" s="147">
        <f t="shared" si="19"/>
        <v>0</v>
      </c>
      <c r="BL124" s="12" t="s">
        <v>200</v>
      </c>
      <c r="BM124" s="12" t="s">
        <v>353</v>
      </c>
    </row>
    <row r="125" spans="2:65" s="1" customFormat="1" ht="16.5" customHeight="1">
      <c r="B125" s="135"/>
      <c r="C125" s="148" t="s">
        <v>1021</v>
      </c>
      <c r="D125" s="148" t="s">
        <v>201</v>
      </c>
      <c r="E125" s="149" t="s">
        <v>1022</v>
      </c>
      <c r="F125" s="150" t="s">
        <v>1023</v>
      </c>
      <c r="G125" s="151" t="s">
        <v>210</v>
      </c>
      <c r="H125" s="152">
        <v>2</v>
      </c>
      <c r="I125" s="153"/>
      <c r="J125" s="154">
        <f t="shared" si="10"/>
        <v>0</v>
      </c>
      <c r="K125" s="150" t="s">
        <v>1</v>
      </c>
      <c r="L125" s="155"/>
      <c r="M125" s="156" t="s">
        <v>1</v>
      </c>
      <c r="N125" s="157" t="s">
        <v>37</v>
      </c>
      <c r="O125" s="45"/>
      <c r="P125" s="145">
        <f t="shared" si="11"/>
        <v>0</v>
      </c>
      <c r="Q125" s="145">
        <v>0</v>
      </c>
      <c r="R125" s="145">
        <f t="shared" si="12"/>
        <v>0</v>
      </c>
      <c r="S125" s="145">
        <v>0</v>
      </c>
      <c r="T125" s="146">
        <f t="shared" si="13"/>
        <v>0</v>
      </c>
      <c r="AR125" s="12" t="s">
        <v>261</v>
      </c>
      <c r="AT125" s="12" t="s">
        <v>201</v>
      </c>
      <c r="AU125" s="12" t="s">
        <v>141</v>
      </c>
      <c r="AY125" s="12" t="s">
        <v>133</v>
      </c>
      <c r="BE125" s="147">
        <f t="shared" si="14"/>
        <v>0</v>
      </c>
      <c r="BF125" s="147">
        <f t="shared" si="15"/>
        <v>0</v>
      </c>
      <c r="BG125" s="147">
        <f t="shared" si="16"/>
        <v>0</v>
      </c>
      <c r="BH125" s="147">
        <f t="shared" si="17"/>
        <v>0</v>
      </c>
      <c r="BI125" s="147">
        <f t="shared" si="18"/>
        <v>0</v>
      </c>
      <c r="BJ125" s="12" t="s">
        <v>141</v>
      </c>
      <c r="BK125" s="147">
        <f t="shared" si="19"/>
        <v>0</v>
      </c>
      <c r="BL125" s="12" t="s">
        <v>200</v>
      </c>
      <c r="BM125" s="12" t="s">
        <v>361</v>
      </c>
    </row>
    <row r="126" spans="2:65" s="1" customFormat="1" ht="16.5" customHeight="1">
      <c r="B126" s="135"/>
      <c r="C126" s="136" t="s">
        <v>1024</v>
      </c>
      <c r="D126" s="136" t="s">
        <v>135</v>
      </c>
      <c r="E126" s="137" t="s">
        <v>1025</v>
      </c>
      <c r="F126" s="138" t="s">
        <v>1026</v>
      </c>
      <c r="G126" s="139" t="s">
        <v>1027</v>
      </c>
      <c r="H126" s="140">
        <v>7</v>
      </c>
      <c r="I126" s="141"/>
      <c r="J126" s="142">
        <f t="shared" si="10"/>
        <v>0</v>
      </c>
      <c r="K126" s="138" t="s">
        <v>1</v>
      </c>
      <c r="L126" s="26"/>
      <c r="M126" s="143" t="s">
        <v>1</v>
      </c>
      <c r="N126" s="144" t="s">
        <v>37</v>
      </c>
      <c r="O126" s="45"/>
      <c r="P126" s="145">
        <f t="shared" si="11"/>
        <v>0</v>
      </c>
      <c r="Q126" s="145">
        <v>0</v>
      </c>
      <c r="R126" s="145">
        <f t="shared" si="12"/>
        <v>0</v>
      </c>
      <c r="S126" s="145">
        <v>0</v>
      </c>
      <c r="T126" s="146">
        <f t="shared" si="13"/>
        <v>0</v>
      </c>
      <c r="AR126" s="12" t="s">
        <v>200</v>
      </c>
      <c r="AT126" s="12" t="s">
        <v>135</v>
      </c>
      <c r="AU126" s="12" t="s">
        <v>141</v>
      </c>
      <c r="AY126" s="12" t="s">
        <v>133</v>
      </c>
      <c r="BE126" s="147">
        <f t="shared" si="14"/>
        <v>0</v>
      </c>
      <c r="BF126" s="147">
        <f t="shared" si="15"/>
        <v>0</v>
      </c>
      <c r="BG126" s="147">
        <f t="shared" si="16"/>
        <v>0</v>
      </c>
      <c r="BH126" s="147">
        <f t="shared" si="17"/>
        <v>0</v>
      </c>
      <c r="BI126" s="147">
        <f t="shared" si="18"/>
        <v>0</v>
      </c>
      <c r="BJ126" s="12" t="s">
        <v>141</v>
      </c>
      <c r="BK126" s="147">
        <f t="shared" si="19"/>
        <v>0</v>
      </c>
      <c r="BL126" s="12" t="s">
        <v>200</v>
      </c>
      <c r="BM126" s="12" t="s">
        <v>370</v>
      </c>
    </row>
    <row r="127" spans="2:65" s="1" customFormat="1" ht="22.5" customHeight="1">
      <c r="B127" s="135"/>
      <c r="C127" s="148" t="s">
        <v>1028</v>
      </c>
      <c r="D127" s="148" t="s">
        <v>201</v>
      </c>
      <c r="E127" s="149" t="s">
        <v>1029</v>
      </c>
      <c r="F127" s="150" t="s">
        <v>1468</v>
      </c>
      <c r="G127" s="151" t="s">
        <v>210</v>
      </c>
      <c r="H127" s="152">
        <v>7</v>
      </c>
      <c r="I127" s="153"/>
      <c r="J127" s="154">
        <f t="shared" si="10"/>
        <v>0</v>
      </c>
      <c r="K127" s="150" t="s">
        <v>1</v>
      </c>
      <c r="L127" s="155"/>
      <c r="M127" s="156" t="s">
        <v>1</v>
      </c>
      <c r="N127" s="157" t="s">
        <v>37</v>
      </c>
      <c r="O127" s="45"/>
      <c r="P127" s="145">
        <f t="shared" si="11"/>
        <v>0</v>
      </c>
      <c r="Q127" s="145">
        <v>0</v>
      </c>
      <c r="R127" s="145">
        <f t="shared" si="12"/>
        <v>0</v>
      </c>
      <c r="S127" s="145">
        <v>0</v>
      </c>
      <c r="T127" s="146">
        <f t="shared" si="13"/>
        <v>0</v>
      </c>
      <c r="AR127" s="12" t="s">
        <v>261</v>
      </c>
      <c r="AT127" s="12" t="s">
        <v>201</v>
      </c>
      <c r="AU127" s="12" t="s">
        <v>141</v>
      </c>
      <c r="AY127" s="12" t="s">
        <v>133</v>
      </c>
      <c r="BE127" s="147">
        <f t="shared" si="14"/>
        <v>0</v>
      </c>
      <c r="BF127" s="147">
        <f t="shared" si="15"/>
        <v>0</v>
      </c>
      <c r="BG127" s="147">
        <f t="shared" si="16"/>
        <v>0</v>
      </c>
      <c r="BH127" s="147">
        <f t="shared" si="17"/>
        <v>0</v>
      </c>
      <c r="BI127" s="147">
        <f t="shared" si="18"/>
        <v>0</v>
      </c>
      <c r="BJ127" s="12" t="s">
        <v>141</v>
      </c>
      <c r="BK127" s="147">
        <f t="shared" si="19"/>
        <v>0</v>
      </c>
      <c r="BL127" s="12" t="s">
        <v>200</v>
      </c>
      <c r="BM127" s="12" t="s">
        <v>378</v>
      </c>
    </row>
    <row r="128" spans="2:65" s="1" customFormat="1" ht="16.5" customHeight="1">
      <c r="B128" s="135"/>
      <c r="C128" s="136" t="s">
        <v>400</v>
      </c>
      <c r="D128" s="136" t="s">
        <v>135</v>
      </c>
      <c r="E128" s="137" t="s">
        <v>1030</v>
      </c>
      <c r="F128" s="138" t="s">
        <v>1031</v>
      </c>
      <c r="G128" s="139" t="s">
        <v>464</v>
      </c>
      <c r="H128" s="158">
        <v>0.25</v>
      </c>
      <c r="I128" s="141"/>
      <c r="J128" s="142">
        <f t="shared" si="10"/>
        <v>0</v>
      </c>
      <c r="K128" s="138" t="s">
        <v>1</v>
      </c>
      <c r="L128" s="26"/>
      <c r="M128" s="143" t="s">
        <v>1</v>
      </c>
      <c r="N128" s="144" t="s">
        <v>37</v>
      </c>
      <c r="O128" s="45"/>
      <c r="P128" s="145">
        <f t="shared" si="11"/>
        <v>0</v>
      </c>
      <c r="Q128" s="145">
        <v>0</v>
      </c>
      <c r="R128" s="145">
        <f t="shared" si="12"/>
        <v>0</v>
      </c>
      <c r="S128" s="145">
        <v>0</v>
      </c>
      <c r="T128" s="146">
        <f t="shared" si="13"/>
        <v>0</v>
      </c>
      <c r="AR128" s="12" t="s">
        <v>200</v>
      </c>
      <c r="AT128" s="12" t="s">
        <v>135</v>
      </c>
      <c r="AU128" s="12" t="s">
        <v>141</v>
      </c>
      <c r="AY128" s="12" t="s">
        <v>133</v>
      </c>
      <c r="BE128" s="147">
        <f t="shared" si="14"/>
        <v>0</v>
      </c>
      <c r="BF128" s="147">
        <f t="shared" si="15"/>
        <v>0</v>
      </c>
      <c r="BG128" s="147">
        <f t="shared" si="16"/>
        <v>0</v>
      </c>
      <c r="BH128" s="147">
        <f t="shared" si="17"/>
        <v>0</v>
      </c>
      <c r="BI128" s="147">
        <f t="shared" si="18"/>
        <v>0</v>
      </c>
      <c r="BJ128" s="12" t="s">
        <v>141</v>
      </c>
      <c r="BK128" s="147">
        <f t="shared" si="19"/>
        <v>0</v>
      </c>
      <c r="BL128" s="12" t="s">
        <v>200</v>
      </c>
      <c r="BM128" s="12" t="s">
        <v>386</v>
      </c>
    </row>
    <row r="129" spans="2:65" s="1" customFormat="1" ht="16.5" customHeight="1">
      <c r="B129" s="135"/>
      <c r="C129" s="136" t="s">
        <v>404</v>
      </c>
      <c r="D129" s="136" t="s">
        <v>135</v>
      </c>
      <c r="E129" s="137" t="s">
        <v>1032</v>
      </c>
      <c r="F129" s="138" t="s">
        <v>1033</v>
      </c>
      <c r="G129" s="139" t="s">
        <v>464</v>
      </c>
      <c r="H129" s="158">
        <v>0.45</v>
      </c>
      <c r="I129" s="141"/>
      <c r="J129" s="142">
        <f t="shared" si="10"/>
        <v>0</v>
      </c>
      <c r="K129" s="138" t="s">
        <v>1</v>
      </c>
      <c r="L129" s="26"/>
      <c r="M129" s="143" t="s">
        <v>1</v>
      </c>
      <c r="N129" s="144" t="s">
        <v>37</v>
      </c>
      <c r="O129" s="45"/>
      <c r="P129" s="145">
        <f t="shared" si="11"/>
        <v>0</v>
      </c>
      <c r="Q129" s="145">
        <v>0</v>
      </c>
      <c r="R129" s="145">
        <f t="shared" si="12"/>
        <v>0</v>
      </c>
      <c r="S129" s="145">
        <v>0</v>
      </c>
      <c r="T129" s="146">
        <f t="shared" si="13"/>
        <v>0</v>
      </c>
      <c r="AR129" s="12" t="s">
        <v>200</v>
      </c>
      <c r="AT129" s="12" t="s">
        <v>135</v>
      </c>
      <c r="AU129" s="12" t="s">
        <v>141</v>
      </c>
      <c r="AY129" s="12" t="s">
        <v>133</v>
      </c>
      <c r="BE129" s="147">
        <f t="shared" si="14"/>
        <v>0</v>
      </c>
      <c r="BF129" s="147">
        <f t="shared" si="15"/>
        <v>0</v>
      </c>
      <c r="BG129" s="147">
        <f t="shared" si="16"/>
        <v>0</v>
      </c>
      <c r="BH129" s="147">
        <f t="shared" si="17"/>
        <v>0</v>
      </c>
      <c r="BI129" s="147">
        <f t="shared" si="18"/>
        <v>0</v>
      </c>
      <c r="BJ129" s="12" t="s">
        <v>141</v>
      </c>
      <c r="BK129" s="147">
        <f t="shared" si="19"/>
        <v>0</v>
      </c>
      <c r="BL129" s="12" t="s">
        <v>200</v>
      </c>
      <c r="BM129" s="12" t="s">
        <v>392</v>
      </c>
    </row>
    <row r="130" spans="2:65" s="1" customFormat="1" ht="16.5" customHeight="1">
      <c r="B130" s="135"/>
      <c r="C130" s="136" t="s">
        <v>408</v>
      </c>
      <c r="D130" s="136" t="s">
        <v>135</v>
      </c>
      <c r="E130" s="137" t="s">
        <v>1034</v>
      </c>
      <c r="F130" s="138" t="s">
        <v>1035</v>
      </c>
      <c r="G130" s="139" t="s">
        <v>1036</v>
      </c>
      <c r="H130" s="140">
        <v>2.21</v>
      </c>
      <c r="I130" s="141"/>
      <c r="J130" s="142">
        <f t="shared" si="10"/>
        <v>0</v>
      </c>
      <c r="K130" s="138" t="s">
        <v>1</v>
      </c>
      <c r="L130" s="26"/>
      <c r="M130" s="143" t="s">
        <v>1</v>
      </c>
      <c r="N130" s="144" t="s">
        <v>37</v>
      </c>
      <c r="O130" s="45"/>
      <c r="P130" s="145">
        <f t="shared" si="11"/>
        <v>0</v>
      </c>
      <c r="Q130" s="145">
        <v>0</v>
      </c>
      <c r="R130" s="145">
        <f t="shared" si="12"/>
        <v>0</v>
      </c>
      <c r="S130" s="145">
        <v>0</v>
      </c>
      <c r="T130" s="146">
        <f t="shared" si="13"/>
        <v>0</v>
      </c>
      <c r="AR130" s="12" t="s">
        <v>200</v>
      </c>
      <c r="AT130" s="12" t="s">
        <v>135</v>
      </c>
      <c r="AU130" s="12" t="s">
        <v>141</v>
      </c>
      <c r="AY130" s="12" t="s">
        <v>133</v>
      </c>
      <c r="BE130" s="147">
        <f t="shared" si="14"/>
        <v>0</v>
      </c>
      <c r="BF130" s="147">
        <f t="shared" si="15"/>
        <v>0</v>
      </c>
      <c r="BG130" s="147">
        <f t="shared" si="16"/>
        <v>0</v>
      </c>
      <c r="BH130" s="147">
        <f t="shared" si="17"/>
        <v>0</v>
      </c>
      <c r="BI130" s="147">
        <f t="shared" si="18"/>
        <v>0</v>
      </c>
      <c r="BJ130" s="12" t="s">
        <v>141</v>
      </c>
      <c r="BK130" s="147">
        <f t="shared" si="19"/>
        <v>0</v>
      </c>
      <c r="BL130" s="12" t="s">
        <v>200</v>
      </c>
      <c r="BM130" s="12" t="s">
        <v>400</v>
      </c>
    </row>
    <row r="131" spans="2:65" s="10" customFormat="1" ht="22.9" customHeight="1">
      <c r="B131" s="122"/>
      <c r="D131" s="123" t="s">
        <v>64</v>
      </c>
      <c r="E131" s="133" t="s">
        <v>1037</v>
      </c>
      <c r="F131" s="133" t="s">
        <v>1038</v>
      </c>
      <c r="I131" s="125"/>
      <c r="J131" s="134">
        <f>BK131</f>
        <v>0</v>
      </c>
      <c r="L131" s="122"/>
      <c r="M131" s="127"/>
      <c r="N131" s="128"/>
      <c r="O131" s="128"/>
      <c r="P131" s="129">
        <f>SUM(P132:P149)</f>
        <v>0</v>
      </c>
      <c r="Q131" s="128"/>
      <c r="R131" s="129">
        <f>SUM(R132:R149)</f>
        <v>0</v>
      </c>
      <c r="S131" s="128"/>
      <c r="T131" s="130">
        <f>SUM(T132:T149)</f>
        <v>0</v>
      </c>
      <c r="AR131" s="123" t="s">
        <v>141</v>
      </c>
      <c r="AT131" s="131" t="s">
        <v>64</v>
      </c>
      <c r="AU131" s="131" t="s">
        <v>72</v>
      </c>
      <c r="AY131" s="123" t="s">
        <v>133</v>
      </c>
      <c r="BK131" s="132">
        <f>SUM(BK132:BK149)</f>
        <v>0</v>
      </c>
    </row>
    <row r="132" spans="2:65" s="1" customFormat="1" ht="16.5" customHeight="1">
      <c r="B132" s="135"/>
      <c r="C132" s="136" t="s">
        <v>1039</v>
      </c>
      <c r="D132" s="136" t="s">
        <v>135</v>
      </c>
      <c r="E132" s="137" t="s">
        <v>1040</v>
      </c>
      <c r="F132" s="138" t="s">
        <v>1041</v>
      </c>
      <c r="G132" s="139" t="s">
        <v>210</v>
      </c>
      <c r="H132" s="140">
        <v>7</v>
      </c>
      <c r="I132" s="141"/>
      <c r="J132" s="142">
        <f t="shared" ref="J132:J149" si="20">ROUND(I132*H132,2)</f>
        <v>0</v>
      </c>
      <c r="K132" s="138" t="s">
        <v>1</v>
      </c>
      <c r="L132" s="26"/>
      <c r="M132" s="143" t="s">
        <v>1</v>
      </c>
      <c r="N132" s="144" t="s">
        <v>37</v>
      </c>
      <c r="O132" s="45"/>
      <c r="P132" s="145">
        <f t="shared" ref="P132:P149" si="21">O132*H132</f>
        <v>0</v>
      </c>
      <c r="Q132" s="145">
        <v>0</v>
      </c>
      <c r="R132" s="145">
        <f t="shared" ref="R132:R149" si="22">Q132*H132</f>
        <v>0</v>
      </c>
      <c r="S132" s="145">
        <v>0</v>
      </c>
      <c r="T132" s="146">
        <f t="shared" ref="T132:T149" si="23">S132*H132</f>
        <v>0</v>
      </c>
      <c r="AR132" s="12" t="s">
        <v>200</v>
      </c>
      <c r="AT132" s="12" t="s">
        <v>135</v>
      </c>
      <c r="AU132" s="12" t="s">
        <v>141</v>
      </c>
      <c r="AY132" s="12" t="s">
        <v>133</v>
      </c>
      <c r="BE132" s="147">
        <f t="shared" ref="BE132:BE149" si="24">IF(N132="základná",J132,0)</f>
        <v>0</v>
      </c>
      <c r="BF132" s="147">
        <f t="shared" ref="BF132:BF149" si="25">IF(N132="znížená",J132,0)</f>
        <v>0</v>
      </c>
      <c r="BG132" s="147">
        <f t="shared" ref="BG132:BG149" si="26">IF(N132="zákl. prenesená",J132,0)</f>
        <v>0</v>
      </c>
      <c r="BH132" s="147">
        <f t="shared" ref="BH132:BH149" si="27">IF(N132="zníž. prenesená",J132,0)</f>
        <v>0</v>
      </c>
      <c r="BI132" s="147">
        <f t="shared" ref="BI132:BI149" si="28">IF(N132="nulová",J132,0)</f>
        <v>0</v>
      </c>
      <c r="BJ132" s="12" t="s">
        <v>141</v>
      </c>
      <c r="BK132" s="147">
        <f t="shared" ref="BK132:BK149" si="29">ROUND(I132*H132,2)</f>
        <v>0</v>
      </c>
      <c r="BL132" s="12" t="s">
        <v>200</v>
      </c>
      <c r="BM132" s="12" t="s">
        <v>408</v>
      </c>
    </row>
    <row r="133" spans="2:65" s="1" customFormat="1" ht="16.5" customHeight="1">
      <c r="B133" s="135"/>
      <c r="C133" s="136" t="s">
        <v>1042</v>
      </c>
      <c r="D133" s="136" t="s">
        <v>135</v>
      </c>
      <c r="E133" s="137" t="s">
        <v>1043</v>
      </c>
      <c r="F133" s="138" t="s">
        <v>1044</v>
      </c>
      <c r="G133" s="139" t="s">
        <v>210</v>
      </c>
      <c r="H133" s="140">
        <v>1</v>
      </c>
      <c r="I133" s="141"/>
      <c r="J133" s="142">
        <f t="shared" si="20"/>
        <v>0</v>
      </c>
      <c r="K133" s="138" t="s">
        <v>956</v>
      </c>
      <c r="L133" s="26"/>
      <c r="M133" s="143" t="s">
        <v>1</v>
      </c>
      <c r="N133" s="144" t="s">
        <v>37</v>
      </c>
      <c r="O133" s="45"/>
      <c r="P133" s="145">
        <f t="shared" si="21"/>
        <v>0</v>
      </c>
      <c r="Q133" s="145">
        <v>0</v>
      </c>
      <c r="R133" s="145">
        <f t="shared" si="22"/>
        <v>0</v>
      </c>
      <c r="S133" s="145">
        <v>0</v>
      </c>
      <c r="T133" s="146">
        <f t="shared" si="23"/>
        <v>0</v>
      </c>
      <c r="AR133" s="12" t="s">
        <v>200</v>
      </c>
      <c r="AT133" s="12" t="s">
        <v>135</v>
      </c>
      <c r="AU133" s="12" t="s">
        <v>141</v>
      </c>
      <c r="AY133" s="12" t="s">
        <v>133</v>
      </c>
      <c r="BE133" s="147">
        <f t="shared" si="24"/>
        <v>0</v>
      </c>
      <c r="BF133" s="147">
        <f t="shared" si="25"/>
        <v>0</v>
      </c>
      <c r="BG133" s="147">
        <f t="shared" si="26"/>
        <v>0</v>
      </c>
      <c r="BH133" s="147">
        <f t="shared" si="27"/>
        <v>0</v>
      </c>
      <c r="BI133" s="147">
        <f t="shared" si="28"/>
        <v>0</v>
      </c>
      <c r="BJ133" s="12" t="s">
        <v>141</v>
      </c>
      <c r="BK133" s="147">
        <f t="shared" si="29"/>
        <v>0</v>
      </c>
      <c r="BL133" s="12" t="s">
        <v>200</v>
      </c>
      <c r="BM133" s="12" t="s">
        <v>416</v>
      </c>
    </row>
    <row r="134" spans="2:65" s="1" customFormat="1" ht="16.5" customHeight="1">
      <c r="B134" s="135"/>
      <c r="C134" s="148" t="s">
        <v>1045</v>
      </c>
      <c r="D134" s="148" t="s">
        <v>201</v>
      </c>
      <c r="E134" s="149" t="s">
        <v>1046</v>
      </c>
      <c r="F134" s="150" t="s">
        <v>1469</v>
      </c>
      <c r="G134" s="151" t="s">
        <v>210</v>
      </c>
      <c r="H134" s="152">
        <v>1</v>
      </c>
      <c r="I134" s="153"/>
      <c r="J134" s="154">
        <f t="shared" si="20"/>
        <v>0</v>
      </c>
      <c r="K134" s="150" t="s">
        <v>1</v>
      </c>
      <c r="L134" s="155"/>
      <c r="M134" s="156" t="s">
        <v>1</v>
      </c>
      <c r="N134" s="157" t="s">
        <v>37</v>
      </c>
      <c r="O134" s="45"/>
      <c r="P134" s="145">
        <f t="shared" si="21"/>
        <v>0</v>
      </c>
      <c r="Q134" s="145">
        <v>0</v>
      </c>
      <c r="R134" s="145">
        <f t="shared" si="22"/>
        <v>0</v>
      </c>
      <c r="S134" s="145">
        <v>0</v>
      </c>
      <c r="T134" s="146">
        <f t="shared" si="23"/>
        <v>0</v>
      </c>
      <c r="AR134" s="12" t="s">
        <v>261</v>
      </c>
      <c r="AT134" s="12" t="s">
        <v>201</v>
      </c>
      <c r="AU134" s="12" t="s">
        <v>141</v>
      </c>
      <c r="AY134" s="12" t="s">
        <v>133</v>
      </c>
      <c r="BE134" s="147">
        <f t="shared" si="24"/>
        <v>0</v>
      </c>
      <c r="BF134" s="147">
        <f t="shared" si="25"/>
        <v>0</v>
      </c>
      <c r="BG134" s="147">
        <f t="shared" si="26"/>
        <v>0</v>
      </c>
      <c r="BH134" s="147">
        <f t="shared" si="27"/>
        <v>0</v>
      </c>
      <c r="BI134" s="147">
        <f t="shared" si="28"/>
        <v>0</v>
      </c>
      <c r="BJ134" s="12" t="s">
        <v>141</v>
      </c>
      <c r="BK134" s="147">
        <f t="shared" si="29"/>
        <v>0</v>
      </c>
      <c r="BL134" s="12" t="s">
        <v>200</v>
      </c>
      <c r="BM134" s="12" t="s">
        <v>424</v>
      </c>
    </row>
    <row r="135" spans="2:65" s="1" customFormat="1" ht="16.5" customHeight="1">
      <c r="B135" s="135"/>
      <c r="C135" s="136" t="s">
        <v>1047</v>
      </c>
      <c r="D135" s="136" t="s">
        <v>135</v>
      </c>
      <c r="E135" s="137" t="s">
        <v>1048</v>
      </c>
      <c r="F135" s="138" t="s">
        <v>1049</v>
      </c>
      <c r="G135" s="139" t="s">
        <v>210</v>
      </c>
      <c r="H135" s="140">
        <v>3</v>
      </c>
      <c r="I135" s="141"/>
      <c r="J135" s="142">
        <f t="shared" si="20"/>
        <v>0</v>
      </c>
      <c r="K135" s="138" t="s">
        <v>956</v>
      </c>
      <c r="L135" s="26"/>
      <c r="M135" s="143" t="s">
        <v>1</v>
      </c>
      <c r="N135" s="144" t="s">
        <v>37</v>
      </c>
      <c r="O135" s="45"/>
      <c r="P135" s="145">
        <f t="shared" si="21"/>
        <v>0</v>
      </c>
      <c r="Q135" s="145">
        <v>0</v>
      </c>
      <c r="R135" s="145">
        <f t="shared" si="22"/>
        <v>0</v>
      </c>
      <c r="S135" s="145">
        <v>0</v>
      </c>
      <c r="T135" s="146">
        <f t="shared" si="23"/>
        <v>0</v>
      </c>
      <c r="AR135" s="12" t="s">
        <v>200</v>
      </c>
      <c r="AT135" s="12" t="s">
        <v>135</v>
      </c>
      <c r="AU135" s="12" t="s">
        <v>141</v>
      </c>
      <c r="AY135" s="12" t="s">
        <v>133</v>
      </c>
      <c r="BE135" s="147">
        <f t="shared" si="24"/>
        <v>0</v>
      </c>
      <c r="BF135" s="147">
        <f t="shared" si="25"/>
        <v>0</v>
      </c>
      <c r="BG135" s="147">
        <f t="shared" si="26"/>
        <v>0</v>
      </c>
      <c r="BH135" s="147">
        <f t="shared" si="27"/>
        <v>0</v>
      </c>
      <c r="BI135" s="147">
        <f t="shared" si="28"/>
        <v>0</v>
      </c>
      <c r="BJ135" s="12" t="s">
        <v>141</v>
      </c>
      <c r="BK135" s="147">
        <f t="shared" si="29"/>
        <v>0</v>
      </c>
      <c r="BL135" s="12" t="s">
        <v>200</v>
      </c>
      <c r="BM135" s="12" t="s">
        <v>438</v>
      </c>
    </row>
    <row r="136" spans="2:65" s="1" customFormat="1" ht="22.5" customHeight="1">
      <c r="B136" s="135"/>
      <c r="C136" s="148" t="s">
        <v>1050</v>
      </c>
      <c r="D136" s="148" t="s">
        <v>201</v>
      </c>
      <c r="E136" s="149" t="s">
        <v>1051</v>
      </c>
      <c r="F136" s="150" t="s">
        <v>1470</v>
      </c>
      <c r="G136" s="151" t="s">
        <v>210</v>
      </c>
      <c r="H136" s="152">
        <v>3</v>
      </c>
      <c r="I136" s="153"/>
      <c r="J136" s="154">
        <f t="shared" si="20"/>
        <v>0</v>
      </c>
      <c r="K136" s="150" t="s">
        <v>956</v>
      </c>
      <c r="L136" s="155"/>
      <c r="M136" s="156" t="s">
        <v>1</v>
      </c>
      <c r="N136" s="157" t="s">
        <v>37</v>
      </c>
      <c r="O136" s="45"/>
      <c r="P136" s="145">
        <f t="shared" si="21"/>
        <v>0</v>
      </c>
      <c r="Q136" s="145">
        <v>0</v>
      </c>
      <c r="R136" s="145">
        <f t="shared" si="22"/>
        <v>0</v>
      </c>
      <c r="S136" s="145">
        <v>0</v>
      </c>
      <c r="T136" s="146">
        <f t="shared" si="23"/>
        <v>0</v>
      </c>
      <c r="AR136" s="12" t="s">
        <v>261</v>
      </c>
      <c r="AT136" s="12" t="s">
        <v>201</v>
      </c>
      <c r="AU136" s="12" t="s">
        <v>141</v>
      </c>
      <c r="AY136" s="12" t="s">
        <v>133</v>
      </c>
      <c r="BE136" s="147">
        <f t="shared" si="24"/>
        <v>0</v>
      </c>
      <c r="BF136" s="147">
        <f t="shared" si="25"/>
        <v>0</v>
      </c>
      <c r="BG136" s="147">
        <f t="shared" si="26"/>
        <v>0</v>
      </c>
      <c r="BH136" s="147">
        <f t="shared" si="27"/>
        <v>0</v>
      </c>
      <c r="BI136" s="147">
        <f t="shared" si="28"/>
        <v>0</v>
      </c>
      <c r="BJ136" s="12" t="s">
        <v>141</v>
      </c>
      <c r="BK136" s="147">
        <f t="shared" si="29"/>
        <v>0</v>
      </c>
      <c r="BL136" s="12" t="s">
        <v>200</v>
      </c>
      <c r="BM136" s="12" t="s">
        <v>445</v>
      </c>
    </row>
    <row r="137" spans="2:65" s="1" customFormat="1" ht="16.5" customHeight="1">
      <c r="B137" s="135"/>
      <c r="C137" s="136" t="s">
        <v>1052</v>
      </c>
      <c r="D137" s="136" t="s">
        <v>135</v>
      </c>
      <c r="E137" s="137" t="s">
        <v>1053</v>
      </c>
      <c r="F137" s="138" t="s">
        <v>1054</v>
      </c>
      <c r="G137" s="139" t="s">
        <v>210</v>
      </c>
      <c r="H137" s="140">
        <v>3</v>
      </c>
      <c r="I137" s="141"/>
      <c r="J137" s="142">
        <f t="shared" si="20"/>
        <v>0</v>
      </c>
      <c r="K137" s="138" t="s">
        <v>956</v>
      </c>
      <c r="L137" s="26"/>
      <c r="M137" s="143" t="s">
        <v>1</v>
      </c>
      <c r="N137" s="144" t="s">
        <v>37</v>
      </c>
      <c r="O137" s="45"/>
      <c r="P137" s="145">
        <f t="shared" si="21"/>
        <v>0</v>
      </c>
      <c r="Q137" s="145">
        <v>0</v>
      </c>
      <c r="R137" s="145">
        <f t="shared" si="22"/>
        <v>0</v>
      </c>
      <c r="S137" s="145">
        <v>0</v>
      </c>
      <c r="T137" s="146">
        <f t="shared" si="23"/>
        <v>0</v>
      </c>
      <c r="AR137" s="12" t="s">
        <v>200</v>
      </c>
      <c r="AT137" s="12" t="s">
        <v>135</v>
      </c>
      <c r="AU137" s="12" t="s">
        <v>141</v>
      </c>
      <c r="AY137" s="12" t="s">
        <v>133</v>
      </c>
      <c r="BE137" s="147">
        <f t="shared" si="24"/>
        <v>0</v>
      </c>
      <c r="BF137" s="147">
        <f t="shared" si="25"/>
        <v>0</v>
      </c>
      <c r="BG137" s="147">
        <f t="shared" si="26"/>
        <v>0</v>
      </c>
      <c r="BH137" s="147">
        <f t="shared" si="27"/>
        <v>0</v>
      </c>
      <c r="BI137" s="147">
        <f t="shared" si="28"/>
        <v>0</v>
      </c>
      <c r="BJ137" s="12" t="s">
        <v>141</v>
      </c>
      <c r="BK137" s="147">
        <f t="shared" si="29"/>
        <v>0</v>
      </c>
      <c r="BL137" s="12" t="s">
        <v>200</v>
      </c>
      <c r="BM137" s="12" t="s">
        <v>452</v>
      </c>
    </row>
    <row r="138" spans="2:65" s="1" customFormat="1" ht="22.5" customHeight="1">
      <c r="B138" s="135"/>
      <c r="C138" s="148" t="s">
        <v>1055</v>
      </c>
      <c r="D138" s="148" t="s">
        <v>201</v>
      </c>
      <c r="E138" s="149" t="s">
        <v>1056</v>
      </c>
      <c r="F138" s="150" t="s">
        <v>1471</v>
      </c>
      <c r="G138" s="151" t="s">
        <v>210</v>
      </c>
      <c r="H138" s="152">
        <v>3</v>
      </c>
      <c r="I138" s="153"/>
      <c r="J138" s="154">
        <f t="shared" si="20"/>
        <v>0</v>
      </c>
      <c r="K138" s="150" t="s">
        <v>956</v>
      </c>
      <c r="L138" s="155"/>
      <c r="M138" s="156" t="s">
        <v>1</v>
      </c>
      <c r="N138" s="157" t="s">
        <v>37</v>
      </c>
      <c r="O138" s="45"/>
      <c r="P138" s="145">
        <f t="shared" si="21"/>
        <v>0</v>
      </c>
      <c r="Q138" s="145">
        <v>0</v>
      </c>
      <c r="R138" s="145">
        <f t="shared" si="22"/>
        <v>0</v>
      </c>
      <c r="S138" s="145">
        <v>0</v>
      </c>
      <c r="T138" s="146">
        <f t="shared" si="23"/>
        <v>0</v>
      </c>
      <c r="AR138" s="12" t="s">
        <v>261</v>
      </c>
      <c r="AT138" s="12" t="s">
        <v>201</v>
      </c>
      <c r="AU138" s="12" t="s">
        <v>141</v>
      </c>
      <c r="AY138" s="12" t="s">
        <v>133</v>
      </c>
      <c r="BE138" s="147">
        <f t="shared" si="24"/>
        <v>0</v>
      </c>
      <c r="BF138" s="147">
        <f t="shared" si="25"/>
        <v>0</v>
      </c>
      <c r="BG138" s="147">
        <f t="shared" si="26"/>
        <v>0</v>
      </c>
      <c r="BH138" s="147">
        <f t="shared" si="27"/>
        <v>0</v>
      </c>
      <c r="BI138" s="147">
        <f t="shared" si="28"/>
        <v>0</v>
      </c>
      <c r="BJ138" s="12" t="s">
        <v>141</v>
      </c>
      <c r="BK138" s="147">
        <f t="shared" si="29"/>
        <v>0</v>
      </c>
      <c r="BL138" s="12" t="s">
        <v>200</v>
      </c>
      <c r="BM138" s="12" t="s">
        <v>459</v>
      </c>
    </row>
    <row r="139" spans="2:65" s="1" customFormat="1" ht="16.5" customHeight="1">
      <c r="B139" s="135"/>
      <c r="C139" s="136" t="s">
        <v>1057</v>
      </c>
      <c r="D139" s="136" t="s">
        <v>135</v>
      </c>
      <c r="E139" s="137" t="s">
        <v>1058</v>
      </c>
      <c r="F139" s="138" t="s">
        <v>1059</v>
      </c>
      <c r="G139" s="139" t="s">
        <v>210</v>
      </c>
      <c r="H139" s="140">
        <v>7</v>
      </c>
      <c r="I139" s="141"/>
      <c r="J139" s="142">
        <f t="shared" si="20"/>
        <v>0</v>
      </c>
      <c r="K139" s="138" t="s">
        <v>1</v>
      </c>
      <c r="L139" s="26"/>
      <c r="M139" s="143" t="s">
        <v>1</v>
      </c>
      <c r="N139" s="144" t="s">
        <v>37</v>
      </c>
      <c r="O139" s="45"/>
      <c r="P139" s="145">
        <f t="shared" si="21"/>
        <v>0</v>
      </c>
      <c r="Q139" s="145">
        <v>0</v>
      </c>
      <c r="R139" s="145">
        <f t="shared" si="22"/>
        <v>0</v>
      </c>
      <c r="S139" s="145">
        <v>0</v>
      </c>
      <c r="T139" s="146">
        <f t="shared" si="23"/>
        <v>0</v>
      </c>
      <c r="AR139" s="12" t="s">
        <v>200</v>
      </c>
      <c r="AT139" s="12" t="s">
        <v>135</v>
      </c>
      <c r="AU139" s="12" t="s">
        <v>141</v>
      </c>
      <c r="AY139" s="12" t="s">
        <v>133</v>
      </c>
      <c r="BE139" s="147">
        <f t="shared" si="24"/>
        <v>0</v>
      </c>
      <c r="BF139" s="147">
        <f t="shared" si="25"/>
        <v>0</v>
      </c>
      <c r="BG139" s="147">
        <f t="shared" si="26"/>
        <v>0</v>
      </c>
      <c r="BH139" s="147">
        <f t="shared" si="27"/>
        <v>0</v>
      </c>
      <c r="BI139" s="147">
        <f t="shared" si="28"/>
        <v>0</v>
      </c>
      <c r="BJ139" s="12" t="s">
        <v>141</v>
      </c>
      <c r="BK139" s="147">
        <f t="shared" si="29"/>
        <v>0</v>
      </c>
      <c r="BL139" s="12" t="s">
        <v>200</v>
      </c>
      <c r="BM139" s="12" t="s">
        <v>468</v>
      </c>
    </row>
    <row r="140" spans="2:65" s="1" customFormat="1" ht="16.5" customHeight="1">
      <c r="B140" s="135"/>
      <c r="C140" s="136" t="s">
        <v>1060</v>
      </c>
      <c r="D140" s="136" t="s">
        <v>135</v>
      </c>
      <c r="E140" s="137" t="s">
        <v>1061</v>
      </c>
      <c r="F140" s="138" t="s">
        <v>1062</v>
      </c>
      <c r="G140" s="139" t="s">
        <v>210</v>
      </c>
      <c r="H140" s="140">
        <v>7</v>
      </c>
      <c r="I140" s="141"/>
      <c r="J140" s="142">
        <f t="shared" si="20"/>
        <v>0</v>
      </c>
      <c r="K140" s="138" t="s">
        <v>1</v>
      </c>
      <c r="L140" s="26"/>
      <c r="M140" s="143" t="s">
        <v>1</v>
      </c>
      <c r="N140" s="144" t="s">
        <v>37</v>
      </c>
      <c r="O140" s="45"/>
      <c r="P140" s="145">
        <f t="shared" si="21"/>
        <v>0</v>
      </c>
      <c r="Q140" s="145">
        <v>0</v>
      </c>
      <c r="R140" s="145">
        <f t="shared" si="22"/>
        <v>0</v>
      </c>
      <c r="S140" s="145">
        <v>0</v>
      </c>
      <c r="T140" s="146">
        <f t="shared" si="23"/>
        <v>0</v>
      </c>
      <c r="AR140" s="12" t="s">
        <v>200</v>
      </c>
      <c r="AT140" s="12" t="s">
        <v>135</v>
      </c>
      <c r="AU140" s="12" t="s">
        <v>141</v>
      </c>
      <c r="AY140" s="12" t="s">
        <v>133</v>
      </c>
      <c r="BE140" s="147">
        <f t="shared" si="24"/>
        <v>0</v>
      </c>
      <c r="BF140" s="147">
        <f t="shared" si="25"/>
        <v>0</v>
      </c>
      <c r="BG140" s="147">
        <f t="shared" si="26"/>
        <v>0</v>
      </c>
      <c r="BH140" s="147">
        <f t="shared" si="27"/>
        <v>0</v>
      </c>
      <c r="BI140" s="147">
        <f t="shared" si="28"/>
        <v>0</v>
      </c>
      <c r="BJ140" s="12" t="s">
        <v>141</v>
      </c>
      <c r="BK140" s="147">
        <f t="shared" si="29"/>
        <v>0</v>
      </c>
      <c r="BL140" s="12" t="s">
        <v>200</v>
      </c>
      <c r="BM140" s="12" t="s">
        <v>476</v>
      </c>
    </row>
    <row r="141" spans="2:65" s="1" customFormat="1" ht="16.5" customHeight="1">
      <c r="B141" s="135"/>
      <c r="C141" s="136" t="s">
        <v>1063</v>
      </c>
      <c r="D141" s="136" t="s">
        <v>135</v>
      </c>
      <c r="E141" s="137" t="s">
        <v>1064</v>
      </c>
      <c r="F141" s="138" t="s">
        <v>1065</v>
      </c>
      <c r="G141" s="139" t="s">
        <v>138</v>
      </c>
      <c r="H141" s="140">
        <v>100</v>
      </c>
      <c r="I141" s="141"/>
      <c r="J141" s="142">
        <f t="shared" si="20"/>
        <v>0</v>
      </c>
      <c r="K141" s="138" t="s">
        <v>965</v>
      </c>
      <c r="L141" s="26"/>
      <c r="M141" s="143" t="s">
        <v>1</v>
      </c>
      <c r="N141" s="144" t="s">
        <v>37</v>
      </c>
      <c r="O141" s="45"/>
      <c r="P141" s="145">
        <f t="shared" si="21"/>
        <v>0</v>
      </c>
      <c r="Q141" s="145">
        <v>0</v>
      </c>
      <c r="R141" s="145">
        <f t="shared" si="22"/>
        <v>0</v>
      </c>
      <c r="S141" s="145">
        <v>0</v>
      </c>
      <c r="T141" s="146">
        <f t="shared" si="23"/>
        <v>0</v>
      </c>
      <c r="AR141" s="12" t="s">
        <v>200</v>
      </c>
      <c r="AT141" s="12" t="s">
        <v>135</v>
      </c>
      <c r="AU141" s="12" t="s">
        <v>141</v>
      </c>
      <c r="AY141" s="12" t="s">
        <v>133</v>
      </c>
      <c r="BE141" s="147">
        <f t="shared" si="24"/>
        <v>0</v>
      </c>
      <c r="BF141" s="147">
        <f t="shared" si="25"/>
        <v>0</v>
      </c>
      <c r="BG141" s="147">
        <f t="shared" si="26"/>
        <v>0</v>
      </c>
      <c r="BH141" s="147">
        <f t="shared" si="27"/>
        <v>0</v>
      </c>
      <c r="BI141" s="147">
        <f t="shared" si="28"/>
        <v>0</v>
      </c>
      <c r="BJ141" s="12" t="s">
        <v>141</v>
      </c>
      <c r="BK141" s="147">
        <f t="shared" si="29"/>
        <v>0</v>
      </c>
      <c r="BL141" s="12" t="s">
        <v>200</v>
      </c>
      <c r="BM141" s="12" t="s">
        <v>480</v>
      </c>
    </row>
    <row r="142" spans="2:65" s="1" customFormat="1" ht="16.5" customHeight="1">
      <c r="B142" s="135"/>
      <c r="C142" s="148" t="s">
        <v>626</v>
      </c>
      <c r="D142" s="148" t="s">
        <v>201</v>
      </c>
      <c r="E142" s="149" t="s">
        <v>1066</v>
      </c>
      <c r="F142" s="150" t="s">
        <v>1067</v>
      </c>
      <c r="G142" s="151" t="s">
        <v>955</v>
      </c>
      <c r="H142" s="152">
        <v>5.6</v>
      </c>
      <c r="I142" s="153"/>
      <c r="J142" s="154">
        <f t="shared" si="20"/>
        <v>0</v>
      </c>
      <c r="K142" s="150" t="s">
        <v>1</v>
      </c>
      <c r="L142" s="155"/>
      <c r="M142" s="156" t="s">
        <v>1</v>
      </c>
      <c r="N142" s="157" t="s">
        <v>37</v>
      </c>
      <c r="O142" s="45"/>
      <c r="P142" s="145">
        <f t="shared" si="21"/>
        <v>0</v>
      </c>
      <c r="Q142" s="145">
        <v>0</v>
      </c>
      <c r="R142" s="145">
        <f t="shared" si="22"/>
        <v>0</v>
      </c>
      <c r="S142" s="145">
        <v>0</v>
      </c>
      <c r="T142" s="146">
        <f t="shared" si="23"/>
        <v>0</v>
      </c>
      <c r="AR142" s="12" t="s">
        <v>261</v>
      </c>
      <c r="AT142" s="12" t="s">
        <v>201</v>
      </c>
      <c r="AU142" s="12" t="s">
        <v>141</v>
      </c>
      <c r="AY142" s="12" t="s">
        <v>133</v>
      </c>
      <c r="BE142" s="147">
        <f t="shared" si="24"/>
        <v>0</v>
      </c>
      <c r="BF142" s="147">
        <f t="shared" si="25"/>
        <v>0</v>
      </c>
      <c r="BG142" s="147">
        <f t="shared" si="26"/>
        <v>0</v>
      </c>
      <c r="BH142" s="147">
        <f t="shared" si="27"/>
        <v>0</v>
      </c>
      <c r="BI142" s="147">
        <f t="shared" si="28"/>
        <v>0</v>
      </c>
      <c r="BJ142" s="12" t="s">
        <v>141</v>
      </c>
      <c r="BK142" s="147">
        <f t="shared" si="29"/>
        <v>0</v>
      </c>
      <c r="BL142" s="12" t="s">
        <v>200</v>
      </c>
      <c r="BM142" s="12" t="s">
        <v>488</v>
      </c>
    </row>
    <row r="143" spans="2:65" s="1" customFormat="1" ht="16.5" customHeight="1">
      <c r="B143" s="135"/>
      <c r="C143" s="136" t="s">
        <v>1068</v>
      </c>
      <c r="D143" s="136" t="s">
        <v>135</v>
      </c>
      <c r="E143" s="137" t="s">
        <v>1069</v>
      </c>
      <c r="F143" s="138" t="s">
        <v>1070</v>
      </c>
      <c r="G143" s="139" t="s">
        <v>210</v>
      </c>
      <c r="H143" s="140">
        <v>1</v>
      </c>
      <c r="I143" s="141"/>
      <c r="J143" s="142">
        <f t="shared" si="20"/>
        <v>0</v>
      </c>
      <c r="K143" s="138" t="s">
        <v>965</v>
      </c>
      <c r="L143" s="26"/>
      <c r="M143" s="143" t="s">
        <v>1</v>
      </c>
      <c r="N143" s="144" t="s">
        <v>37</v>
      </c>
      <c r="O143" s="45"/>
      <c r="P143" s="145">
        <f t="shared" si="21"/>
        <v>0</v>
      </c>
      <c r="Q143" s="145">
        <v>0</v>
      </c>
      <c r="R143" s="145">
        <f t="shared" si="22"/>
        <v>0</v>
      </c>
      <c r="S143" s="145">
        <v>0</v>
      </c>
      <c r="T143" s="146">
        <f t="shared" si="23"/>
        <v>0</v>
      </c>
      <c r="AR143" s="12" t="s">
        <v>200</v>
      </c>
      <c r="AT143" s="12" t="s">
        <v>135</v>
      </c>
      <c r="AU143" s="12" t="s">
        <v>141</v>
      </c>
      <c r="AY143" s="12" t="s">
        <v>133</v>
      </c>
      <c r="BE143" s="147">
        <f t="shared" si="24"/>
        <v>0</v>
      </c>
      <c r="BF143" s="147">
        <f t="shared" si="25"/>
        <v>0</v>
      </c>
      <c r="BG143" s="147">
        <f t="shared" si="26"/>
        <v>0</v>
      </c>
      <c r="BH143" s="147">
        <f t="shared" si="27"/>
        <v>0</v>
      </c>
      <c r="BI143" s="147">
        <f t="shared" si="28"/>
        <v>0</v>
      </c>
      <c r="BJ143" s="12" t="s">
        <v>141</v>
      </c>
      <c r="BK143" s="147">
        <f t="shared" si="29"/>
        <v>0</v>
      </c>
      <c r="BL143" s="12" t="s">
        <v>200</v>
      </c>
      <c r="BM143" s="12" t="s">
        <v>496</v>
      </c>
    </row>
    <row r="144" spans="2:65" s="1" customFormat="1" ht="16.5" customHeight="1">
      <c r="B144" s="135"/>
      <c r="C144" s="148" t="s">
        <v>1071</v>
      </c>
      <c r="D144" s="148" t="s">
        <v>201</v>
      </c>
      <c r="E144" s="149" t="s">
        <v>1072</v>
      </c>
      <c r="F144" s="150" t="s">
        <v>1472</v>
      </c>
      <c r="G144" s="151" t="s">
        <v>210</v>
      </c>
      <c r="H144" s="152">
        <v>1</v>
      </c>
      <c r="I144" s="153"/>
      <c r="J144" s="154">
        <f t="shared" si="20"/>
        <v>0</v>
      </c>
      <c r="K144" s="150" t="s">
        <v>956</v>
      </c>
      <c r="L144" s="155"/>
      <c r="M144" s="156" t="s">
        <v>1</v>
      </c>
      <c r="N144" s="157" t="s">
        <v>37</v>
      </c>
      <c r="O144" s="45"/>
      <c r="P144" s="145">
        <f t="shared" si="21"/>
        <v>0</v>
      </c>
      <c r="Q144" s="145">
        <v>0</v>
      </c>
      <c r="R144" s="145">
        <f t="shared" si="22"/>
        <v>0</v>
      </c>
      <c r="S144" s="145">
        <v>0</v>
      </c>
      <c r="T144" s="146">
        <f t="shared" si="23"/>
        <v>0</v>
      </c>
      <c r="AR144" s="12" t="s">
        <v>261</v>
      </c>
      <c r="AT144" s="12" t="s">
        <v>201</v>
      </c>
      <c r="AU144" s="12" t="s">
        <v>141</v>
      </c>
      <c r="AY144" s="12" t="s">
        <v>133</v>
      </c>
      <c r="BE144" s="147">
        <f t="shared" si="24"/>
        <v>0</v>
      </c>
      <c r="BF144" s="147">
        <f t="shared" si="25"/>
        <v>0</v>
      </c>
      <c r="BG144" s="147">
        <f t="shared" si="26"/>
        <v>0</v>
      </c>
      <c r="BH144" s="147">
        <f t="shared" si="27"/>
        <v>0</v>
      </c>
      <c r="BI144" s="147">
        <f t="shared" si="28"/>
        <v>0</v>
      </c>
      <c r="BJ144" s="12" t="s">
        <v>141</v>
      </c>
      <c r="BK144" s="147">
        <f t="shared" si="29"/>
        <v>0</v>
      </c>
      <c r="BL144" s="12" t="s">
        <v>200</v>
      </c>
      <c r="BM144" s="12" t="s">
        <v>506</v>
      </c>
    </row>
    <row r="145" spans="2:65" s="1" customFormat="1" ht="16.5" customHeight="1">
      <c r="B145" s="135"/>
      <c r="C145" s="148" t="s">
        <v>1073</v>
      </c>
      <c r="D145" s="148" t="s">
        <v>201</v>
      </c>
      <c r="E145" s="149" t="s">
        <v>1074</v>
      </c>
      <c r="F145" s="150" t="s">
        <v>1075</v>
      </c>
      <c r="G145" s="151" t="s">
        <v>1076</v>
      </c>
      <c r="H145" s="152">
        <v>1</v>
      </c>
      <c r="I145" s="153"/>
      <c r="J145" s="154">
        <f t="shared" si="20"/>
        <v>0</v>
      </c>
      <c r="K145" s="150" t="s">
        <v>965</v>
      </c>
      <c r="L145" s="155"/>
      <c r="M145" s="156" t="s">
        <v>1</v>
      </c>
      <c r="N145" s="157" t="s">
        <v>37</v>
      </c>
      <c r="O145" s="45"/>
      <c r="P145" s="145">
        <f t="shared" si="21"/>
        <v>0</v>
      </c>
      <c r="Q145" s="145">
        <v>0</v>
      </c>
      <c r="R145" s="145">
        <f t="shared" si="22"/>
        <v>0</v>
      </c>
      <c r="S145" s="145">
        <v>0</v>
      </c>
      <c r="T145" s="146">
        <f t="shared" si="23"/>
        <v>0</v>
      </c>
      <c r="AR145" s="12" t="s">
        <v>261</v>
      </c>
      <c r="AT145" s="12" t="s">
        <v>201</v>
      </c>
      <c r="AU145" s="12" t="s">
        <v>141</v>
      </c>
      <c r="AY145" s="12" t="s">
        <v>133</v>
      </c>
      <c r="BE145" s="147">
        <f t="shared" si="24"/>
        <v>0</v>
      </c>
      <c r="BF145" s="147">
        <f t="shared" si="25"/>
        <v>0</v>
      </c>
      <c r="BG145" s="147">
        <f t="shared" si="26"/>
        <v>0</v>
      </c>
      <c r="BH145" s="147">
        <f t="shared" si="27"/>
        <v>0</v>
      </c>
      <c r="BI145" s="147">
        <f t="shared" si="28"/>
        <v>0</v>
      </c>
      <c r="BJ145" s="12" t="s">
        <v>141</v>
      </c>
      <c r="BK145" s="147">
        <f t="shared" si="29"/>
        <v>0</v>
      </c>
      <c r="BL145" s="12" t="s">
        <v>200</v>
      </c>
      <c r="BM145" s="12" t="s">
        <v>514</v>
      </c>
    </row>
    <row r="146" spans="2:65" s="1" customFormat="1" ht="16.5" customHeight="1">
      <c r="B146" s="135"/>
      <c r="C146" s="136" t="s">
        <v>1077</v>
      </c>
      <c r="D146" s="136" t="s">
        <v>135</v>
      </c>
      <c r="E146" s="137" t="s">
        <v>1078</v>
      </c>
      <c r="F146" s="138" t="s">
        <v>1079</v>
      </c>
      <c r="G146" s="139" t="s">
        <v>210</v>
      </c>
      <c r="H146" s="140">
        <v>1</v>
      </c>
      <c r="I146" s="141"/>
      <c r="J146" s="142">
        <f t="shared" si="20"/>
        <v>0</v>
      </c>
      <c r="K146" s="138" t="s">
        <v>1</v>
      </c>
      <c r="L146" s="26"/>
      <c r="M146" s="143" t="s">
        <v>1</v>
      </c>
      <c r="N146" s="144" t="s">
        <v>37</v>
      </c>
      <c r="O146" s="45"/>
      <c r="P146" s="145">
        <f t="shared" si="21"/>
        <v>0</v>
      </c>
      <c r="Q146" s="145">
        <v>0</v>
      </c>
      <c r="R146" s="145">
        <f t="shared" si="22"/>
        <v>0</v>
      </c>
      <c r="S146" s="145">
        <v>0</v>
      </c>
      <c r="T146" s="146">
        <f t="shared" si="23"/>
        <v>0</v>
      </c>
      <c r="AR146" s="12" t="s">
        <v>200</v>
      </c>
      <c r="AT146" s="12" t="s">
        <v>135</v>
      </c>
      <c r="AU146" s="12" t="s">
        <v>141</v>
      </c>
      <c r="AY146" s="12" t="s">
        <v>133</v>
      </c>
      <c r="BE146" s="147">
        <f t="shared" si="24"/>
        <v>0</v>
      </c>
      <c r="BF146" s="147">
        <f t="shared" si="25"/>
        <v>0</v>
      </c>
      <c r="BG146" s="147">
        <f t="shared" si="26"/>
        <v>0</v>
      </c>
      <c r="BH146" s="147">
        <f t="shared" si="27"/>
        <v>0</v>
      </c>
      <c r="BI146" s="147">
        <f t="shared" si="28"/>
        <v>0</v>
      </c>
      <c r="BJ146" s="12" t="s">
        <v>141</v>
      </c>
      <c r="BK146" s="147">
        <f t="shared" si="29"/>
        <v>0</v>
      </c>
      <c r="BL146" s="12" t="s">
        <v>200</v>
      </c>
      <c r="BM146" s="12" t="s">
        <v>521</v>
      </c>
    </row>
    <row r="147" spans="2:65" s="1" customFormat="1" ht="24" customHeight="1">
      <c r="B147" s="135"/>
      <c r="C147" s="148" t="s">
        <v>1080</v>
      </c>
      <c r="D147" s="148" t="s">
        <v>201</v>
      </c>
      <c r="E147" s="149" t="s">
        <v>1081</v>
      </c>
      <c r="F147" s="150" t="s">
        <v>1473</v>
      </c>
      <c r="G147" s="151" t="s">
        <v>210</v>
      </c>
      <c r="H147" s="152">
        <v>1</v>
      </c>
      <c r="I147" s="153"/>
      <c r="J147" s="154">
        <f t="shared" si="20"/>
        <v>0</v>
      </c>
      <c r="K147" s="150" t="s">
        <v>1</v>
      </c>
      <c r="L147" s="155"/>
      <c r="M147" s="156" t="s">
        <v>1</v>
      </c>
      <c r="N147" s="157" t="s">
        <v>37</v>
      </c>
      <c r="O147" s="45"/>
      <c r="P147" s="145">
        <f t="shared" si="21"/>
        <v>0</v>
      </c>
      <c r="Q147" s="145">
        <v>0</v>
      </c>
      <c r="R147" s="145">
        <f t="shared" si="22"/>
        <v>0</v>
      </c>
      <c r="S147" s="145">
        <v>0</v>
      </c>
      <c r="T147" s="146">
        <f t="shared" si="23"/>
        <v>0</v>
      </c>
      <c r="AR147" s="12" t="s">
        <v>261</v>
      </c>
      <c r="AT147" s="12" t="s">
        <v>201</v>
      </c>
      <c r="AU147" s="12" t="s">
        <v>141</v>
      </c>
      <c r="AY147" s="12" t="s">
        <v>133</v>
      </c>
      <c r="BE147" s="147">
        <f t="shared" si="24"/>
        <v>0</v>
      </c>
      <c r="BF147" s="147">
        <f t="shared" si="25"/>
        <v>0</v>
      </c>
      <c r="BG147" s="147">
        <f t="shared" si="26"/>
        <v>0</v>
      </c>
      <c r="BH147" s="147">
        <f t="shared" si="27"/>
        <v>0</v>
      </c>
      <c r="BI147" s="147">
        <f t="shared" si="28"/>
        <v>0</v>
      </c>
      <c r="BJ147" s="12" t="s">
        <v>141</v>
      </c>
      <c r="BK147" s="147">
        <f t="shared" si="29"/>
        <v>0</v>
      </c>
      <c r="BL147" s="12" t="s">
        <v>200</v>
      </c>
      <c r="BM147" s="12" t="s">
        <v>530</v>
      </c>
    </row>
    <row r="148" spans="2:65" s="1" customFormat="1" ht="16.5" customHeight="1">
      <c r="B148" s="135"/>
      <c r="C148" s="136" t="s">
        <v>480</v>
      </c>
      <c r="D148" s="136" t="s">
        <v>135</v>
      </c>
      <c r="E148" s="137" t="s">
        <v>1082</v>
      </c>
      <c r="F148" s="138" t="s">
        <v>1083</v>
      </c>
      <c r="G148" s="139" t="s">
        <v>194</v>
      </c>
      <c r="H148" s="140">
        <v>0.24</v>
      </c>
      <c r="I148" s="141"/>
      <c r="J148" s="142">
        <f t="shared" si="20"/>
        <v>0</v>
      </c>
      <c r="K148" s="138" t="s">
        <v>1</v>
      </c>
      <c r="L148" s="26"/>
      <c r="M148" s="143" t="s">
        <v>1</v>
      </c>
      <c r="N148" s="144" t="s">
        <v>37</v>
      </c>
      <c r="O148" s="45"/>
      <c r="P148" s="145">
        <f t="shared" si="21"/>
        <v>0</v>
      </c>
      <c r="Q148" s="145">
        <v>0</v>
      </c>
      <c r="R148" s="145">
        <f t="shared" si="22"/>
        <v>0</v>
      </c>
      <c r="S148" s="145">
        <v>0</v>
      </c>
      <c r="T148" s="146">
        <f t="shared" si="23"/>
        <v>0</v>
      </c>
      <c r="AR148" s="12" t="s">
        <v>200</v>
      </c>
      <c r="AT148" s="12" t="s">
        <v>135</v>
      </c>
      <c r="AU148" s="12" t="s">
        <v>141</v>
      </c>
      <c r="AY148" s="12" t="s">
        <v>133</v>
      </c>
      <c r="BE148" s="147">
        <f t="shared" si="24"/>
        <v>0</v>
      </c>
      <c r="BF148" s="147">
        <f t="shared" si="25"/>
        <v>0</v>
      </c>
      <c r="BG148" s="147">
        <f t="shared" si="26"/>
        <v>0</v>
      </c>
      <c r="BH148" s="147">
        <f t="shared" si="27"/>
        <v>0</v>
      </c>
      <c r="BI148" s="147">
        <f t="shared" si="28"/>
        <v>0</v>
      </c>
      <c r="BJ148" s="12" t="s">
        <v>141</v>
      </c>
      <c r="BK148" s="147">
        <f t="shared" si="29"/>
        <v>0</v>
      </c>
      <c r="BL148" s="12" t="s">
        <v>200</v>
      </c>
      <c r="BM148" s="12" t="s">
        <v>539</v>
      </c>
    </row>
    <row r="149" spans="2:65" s="1" customFormat="1" ht="16.5" customHeight="1">
      <c r="B149" s="135"/>
      <c r="C149" s="136" t="s">
        <v>484</v>
      </c>
      <c r="D149" s="136" t="s">
        <v>135</v>
      </c>
      <c r="E149" s="137" t="s">
        <v>1084</v>
      </c>
      <c r="F149" s="138" t="s">
        <v>1085</v>
      </c>
      <c r="G149" s="139" t="s">
        <v>194</v>
      </c>
      <c r="H149" s="140">
        <v>0.71</v>
      </c>
      <c r="I149" s="141"/>
      <c r="J149" s="142">
        <f t="shared" si="20"/>
        <v>0</v>
      </c>
      <c r="K149" s="138" t="s">
        <v>1</v>
      </c>
      <c r="L149" s="26"/>
      <c r="M149" s="143" t="s">
        <v>1</v>
      </c>
      <c r="N149" s="144" t="s">
        <v>37</v>
      </c>
      <c r="O149" s="45"/>
      <c r="P149" s="145">
        <f t="shared" si="21"/>
        <v>0</v>
      </c>
      <c r="Q149" s="145">
        <v>0</v>
      </c>
      <c r="R149" s="145">
        <f t="shared" si="22"/>
        <v>0</v>
      </c>
      <c r="S149" s="145">
        <v>0</v>
      </c>
      <c r="T149" s="146">
        <f t="shared" si="23"/>
        <v>0</v>
      </c>
      <c r="AR149" s="12" t="s">
        <v>200</v>
      </c>
      <c r="AT149" s="12" t="s">
        <v>135</v>
      </c>
      <c r="AU149" s="12" t="s">
        <v>141</v>
      </c>
      <c r="AY149" s="12" t="s">
        <v>133</v>
      </c>
      <c r="BE149" s="147">
        <f t="shared" si="24"/>
        <v>0</v>
      </c>
      <c r="BF149" s="147">
        <f t="shared" si="25"/>
        <v>0</v>
      </c>
      <c r="BG149" s="147">
        <f t="shared" si="26"/>
        <v>0</v>
      </c>
      <c r="BH149" s="147">
        <f t="shared" si="27"/>
        <v>0</v>
      </c>
      <c r="BI149" s="147">
        <f t="shared" si="28"/>
        <v>0</v>
      </c>
      <c r="BJ149" s="12" t="s">
        <v>141</v>
      </c>
      <c r="BK149" s="147">
        <f t="shared" si="29"/>
        <v>0</v>
      </c>
      <c r="BL149" s="12" t="s">
        <v>200</v>
      </c>
      <c r="BM149" s="12" t="s">
        <v>549</v>
      </c>
    </row>
    <row r="150" spans="2:65" s="10" customFormat="1" ht="25.9" customHeight="1">
      <c r="B150" s="122"/>
      <c r="D150" s="123" t="s">
        <v>64</v>
      </c>
      <c r="E150" s="124" t="s">
        <v>201</v>
      </c>
      <c r="F150" s="124" t="s">
        <v>1086</v>
      </c>
      <c r="I150" s="125"/>
      <c r="J150" s="126">
        <f>BK150</f>
        <v>0</v>
      </c>
      <c r="L150" s="122"/>
      <c r="M150" s="127"/>
      <c r="N150" s="128"/>
      <c r="O150" s="128"/>
      <c r="P150" s="129">
        <f>P151</f>
        <v>0</v>
      </c>
      <c r="Q150" s="128"/>
      <c r="R150" s="129">
        <f>R151</f>
        <v>0</v>
      </c>
      <c r="S150" s="128"/>
      <c r="T150" s="130">
        <f>T151</f>
        <v>0</v>
      </c>
      <c r="AR150" s="123" t="s">
        <v>147</v>
      </c>
      <c r="AT150" s="131" t="s">
        <v>64</v>
      </c>
      <c r="AU150" s="131" t="s">
        <v>65</v>
      </c>
      <c r="AY150" s="123" t="s">
        <v>133</v>
      </c>
      <c r="BK150" s="132">
        <f>BK151</f>
        <v>0</v>
      </c>
    </row>
    <row r="151" spans="2:65" s="10" customFormat="1" ht="22.9" customHeight="1">
      <c r="B151" s="122"/>
      <c r="D151" s="123" t="s">
        <v>64</v>
      </c>
      <c r="E151" s="133" t="s">
        <v>1087</v>
      </c>
      <c r="F151" s="133" t="s">
        <v>1088</v>
      </c>
      <c r="I151" s="125"/>
      <c r="J151" s="134">
        <f>BK151</f>
        <v>0</v>
      </c>
      <c r="L151" s="122"/>
      <c r="M151" s="127"/>
      <c r="N151" s="128"/>
      <c r="O151" s="128"/>
      <c r="P151" s="129">
        <f>SUM(P152:P155)</f>
        <v>0</v>
      </c>
      <c r="Q151" s="128"/>
      <c r="R151" s="129">
        <f>SUM(R152:R155)</f>
        <v>0</v>
      </c>
      <c r="S151" s="128"/>
      <c r="T151" s="130">
        <f>SUM(T152:T155)</f>
        <v>0</v>
      </c>
      <c r="AR151" s="123" t="s">
        <v>147</v>
      </c>
      <c r="AT151" s="131" t="s">
        <v>64</v>
      </c>
      <c r="AU151" s="131" t="s">
        <v>72</v>
      </c>
      <c r="AY151" s="123" t="s">
        <v>133</v>
      </c>
      <c r="BK151" s="132">
        <f>SUM(BK152:BK155)</f>
        <v>0</v>
      </c>
    </row>
    <row r="152" spans="2:65" s="1" customFormat="1" ht="16.5" customHeight="1">
      <c r="B152" s="135"/>
      <c r="C152" s="136" t="s">
        <v>557</v>
      </c>
      <c r="D152" s="136" t="s">
        <v>135</v>
      </c>
      <c r="E152" s="137" t="s">
        <v>1089</v>
      </c>
      <c r="F152" s="138" t="s">
        <v>1090</v>
      </c>
      <c r="G152" s="139" t="s">
        <v>1036</v>
      </c>
      <c r="H152" s="140">
        <v>1</v>
      </c>
      <c r="I152" s="141"/>
      <c r="J152" s="142">
        <f>ROUND(I152*H152,2)</f>
        <v>0</v>
      </c>
      <c r="K152" s="138" t="s">
        <v>1</v>
      </c>
      <c r="L152" s="26"/>
      <c r="M152" s="143" t="s">
        <v>1</v>
      </c>
      <c r="N152" s="144" t="s">
        <v>37</v>
      </c>
      <c r="O152" s="45"/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2" t="s">
        <v>378</v>
      </c>
      <c r="AT152" s="12" t="s">
        <v>135</v>
      </c>
      <c r="AU152" s="12" t="s">
        <v>141</v>
      </c>
      <c r="AY152" s="12" t="s">
        <v>133</v>
      </c>
      <c r="BE152" s="147">
        <f>IF(N152="základná",J152,0)</f>
        <v>0</v>
      </c>
      <c r="BF152" s="147">
        <f>IF(N152="znížená",J152,0)</f>
        <v>0</v>
      </c>
      <c r="BG152" s="147">
        <f>IF(N152="zákl. prenesená",J152,0)</f>
        <v>0</v>
      </c>
      <c r="BH152" s="147">
        <f>IF(N152="zníž. prenesená",J152,0)</f>
        <v>0</v>
      </c>
      <c r="BI152" s="147">
        <f>IF(N152="nulová",J152,0)</f>
        <v>0</v>
      </c>
      <c r="BJ152" s="12" t="s">
        <v>141</v>
      </c>
      <c r="BK152" s="147">
        <f>ROUND(I152*H152,2)</f>
        <v>0</v>
      </c>
      <c r="BL152" s="12" t="s">
        <v>378</v>
      </c>
      <c r="BM152" s="12" t="s">
        <v>557</v>
      </c>
    </row>
    <row r="153" spans="2:65" s="1" customFormat="1" ht="16.5" customHeight="1">
      <c r="B153" s="135"/>
      <c r="C153" s="136" t="s">
        <v>561</v>
      </c>
      <c r="D153" s="136" t="s">
        <v>135</v>
      </c>
      <c r="E153" s="137" t="s">
        <v>1091</v>
      </c>
      <c r="F153" s="138" t="s">
        <v>1092</v>
      </c>
      <c r="G153" s="139" t="s">
        <v>464</v>
      </c>
      <c r="H153" s="158">
        <v>1</v>
      </c>
      <c r="I153" s="141"/>
      <c r="J153" s="142">
        <f>ROUND(I153*H153,2)</f>
        <v>0</v>
      </c>
      <c r="K153" s="138" t="s">
        <v>1</v>
      </c>
      <c r="L153" s="26"/>
      <c r="M153" s="143" t="s">
        <v>1</v>
      </c>
      <c r="N153" s="144" t="s">
        <v>37</v>
      </c>
      <c r="O153" s="45"/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2" t="s">
        <v>378</v>
      </c>
      <c r="AT153" s="12" t="s">
        <v>135</v>
      </c>
      <c r="AU153" s="12" t="s">
        <v>141</v>
      </c>
      <c r="AY153" s="12" t="s">
        <v>133</v>
      </c>
      <c r="BE153" s="147">
        <f>IF(N153="základná",J153,0)</f>
        <v>0</v>
      </c>
      <c r="BF153" s="147">
        <f>IF(N153="znížená",J153,0)</f>
        <v>0</v>
      </c>
      <c r="BG153" s="147">
        <f>IF(N153="zákl. prenesená",J153,0)</f>
        <v>0</v>
      </c>
      <c r="BH153" s="147">
        <f>IF(N153="zníž. prenesená",J153,0)</f>
        <v>0</v>
      </c>
      <c r="BI153" s="147">
        <f>IF(N153="nulová",J153,0)</f>
        <v>0</v>
      </c>
      <c r="BJ153" s="12" t="s">
        <v>141</v>
      </c>
      <c r="BK153" s="147">
        <f>ROUND(I153*H153,2)</f>
        <v>0</v>
      </c>
      <c r="BL153" s="12" t="s">
        <v>378</v>
      </c>
      <c r="BM153" s="12" t="s">
        <v>564</v>
      </c>
    </row>
    <row r="154" spans="2:65" s="1" customFormat="1" ht="16.5" customHeight="1">
      <c r="B154" s="135"/>
      <c r="C154" s="136" t="s">
        <v>564</v>
      </c>
      <c r="D154" s="136" t="s">
        <v>135</v>
      </c>
      <c r="E154" s="137" t="s">
        <v>1093</v>
      </c>
      <c r="F154" s="138" t="s">
        <v>1094</v>
      </c>
      <c r="G154" s="139" t="s">
        <v>464</v>
      </c>
      <c r="H154" s="158">
        <v>1</v>
      </c>
      <c r="I154" s="141"/>
      <c r="J154" s="142">
        <f>ROUND(I154*H154,2)</f>
        <v>0</v>
      </c>
      <c r="K154" s="138" t="s">
        <v>1</v>
      </c>
      <c r="L154" s="26"/>
      <c r="M154" s="143" t="s">
        <v>1</v>
      </c>
      <c r="N154" s="144" t="s">
        <v>37</v>
      </c>
      <c r="O154" s="45"/>
      <c r="P154" s="145">
        <f>O154*H154</f>
        <v>0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AR154" s="12" t="s">
        <v>378</v>
      </c>
      <c r="AT154" s="12" t="s">
        <v>135</v>
      </c>
      <c r="AU154" s="12" t="s">
        <v>141</v>
      </c>
      <c r="AY154" s="12" t="s">
        <v>133</v>
      </c>
      <c r="BE154" s="147">
        <f>IF(N154="základná",J154,0)</f>
        <v>0</v>
      </c>
      <c r="BF154" s="147">
        <f>IF(N154="znížená",J154,0)</f>
        <v>0</v>
      </c>
      <c r="BG154" s="147">
        <f>IF(N154="zákl. prenesená",J154,0)</f>
        <v>0</v>
      </c>
      <c r="BH154" s="147">
        <f>IF(N154="zníž. prenesená",J154,0)</f>
        <v>0</v>
      </c>
      <c r="BI154" s="147">
        <f>IF(N154="nulová",J154,0)</f>
        <v>0</v>
      </c>
      <c r="BJ154" s="12" t="s">
        <v>141</v>
      </c>
      <c r="BK154" s="147">
        <f>ROUND(I154*H154,2)</f>
        <v>0</v>
      </c>
      <c r="BL154" s="12" t="s">
        <v>378</v>
      </c>
      <c r="BM154" s="12" t="s">
        <v>570</v>
      </c>
    </row>
    <row r="155" spans="2:65" s="1" customFormat="1" ht="16.5" customHeight="1">
      <c r="B155" s="135"/>
      <c r="C155" s="136" t="s">
        <v>567</v>
      </c>
      <c r="D155" s="136" t="s">
        <v>135</v>
      </c>
      <c r="E155" s="137" t="s">
        <v>1095</v>
      </c>
      <c r="F155" s="138" t="s">
        <v>1096</v>
      </c>
      <c r="G155" s="139" t="s">
        <v>464</v>
      </c>
      <c r="H155" s="158">
        <v>1</v>
      </c>
      <c r="I155" s="141"/>
      <c r="J155" s="142">
        <f>ROUND(I155*H155,2)</f>
        <v>0</v>
      </c>
      <c r="K155" s="138" t="s">
        <v>1</v>
      </c>
      <c r="L155" s="26"/>
      <c r="M155" s="143" t="s">
        <v>1</v>
      </c>
      <c r="N155" s="144" t="s">
        <v>37</v>
      </c>
      <c r="O155" s="45"/>
      <c r="P155" s="145">
        <f>O155*H155</f>
        <v>0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AR155" s="12" t="s">
        <v>378</v>
      </c>
      <c r="AT155" s="12" t="s">
        <v>135</v>
      </c>
      <c r="AU155" s="12" t="s">
        <v>141</v>
      </c>
      <c r="AY155" s="12" t="s">
        <v>133</v>
      </c>
      <c r="BE155" s="147">
        <f>IF(N155="základná",J155,0)</f>
        <v>0</v>
      </c>
      <c r="BF155" s="147">
        <f>IF(N155="znížená",J155,0)</f>
        <v>0</v>
      </c>
      <c r="BG155" s="147">
        <f>IF(N155="zákl. prenesená",J155,0)</f>
        <v>0</v>
      </c>
      <c r="BH155" s="147">
        <f>IF(N155="zníž. prenesená",J155,0)</f>
        <v>0</v>
      </c>
      <c r="BI155" s="147">
        <f>IF(N155="nulová",J155,0)</f>
        <v>0</v>
      </c>
      <c r="BJ155" s="12" t="s">
        <v>141</v>
      </c>
      <c r="BK155" s="147">
        <f>ROUND(I155*H155,2)</f>
        <v>0</v>
      </c>
      <c r="BL155" s="12" t="s">
        <v>378</v>
      </c>
      <c r="BM155" s="12" t="s">
        <v>580</v>
      </c>
    </row>
    <row r="156" spans="2:65" s="10" customFormat="1" ht="25.9" customHeight="1">
      <c r="B156" s="122"/>
      <c r="D156" s="123" t="s">
        <v>64</v>
      </c>
      <c r="E156" s="124" t="s">
        <v>1097</v>
      </c>
      <c r="F156" s="124" t="s">
        <v>1098</v>
      </c>
      <c r="I156" s="125"/>
      <c r="J156" s="126">
        <f>BK156</f>
        <v>0</v>
      </c>
      <c r="L156" s="122"/>
      <c r="M156" s="127"/>
      <c r="N156" s="128"/>
      <c r="O156" s="128"/>
      <c r="P156" s="129">
        <f>SUM(P157:P159)</f>
        <v>0</v>
      </c>
      <c r="Q156" s="128"/>
      <c r="R156" s="129">
        <f>SUM(R157:R159)</f>
        <v>0</v>
      </c>
      <c r="S156" s="128"/>
      <c r="T156" s="130">
        <f>SUM(T157:T159)</f>
        <v>0</v>
      </c>
      <c r="AR156" s="123" t="s">
        <v>140</v>
      </c>
      <c r="AT156" s="131" t="s">
        <v>64</v>
      </c>
      <c r="AU156" s="131" t="s">
        <v>65</v>
      </c>
      <c r="AY156" s="123" t="s">
        <v>133</v>
      </c>
      <c r="BK156" s="132">
        <f>SUM(BK157:BK159)</f>
        <v>0</v>
      </c>
    </row>
    <row r="157" spans="2:65" s="1" customFormat="1" ht="16.5" customHeight="1">
      <c r="B157" s="135"/>
      <c r="C157" s="136" t="s">
        <v>1099</v>
      </c>
      <c r="D157" s="136" t="s">
        <v>135</v>
      </c>
      <c r="E157" s="137" t="s">
        <v>1100</v>
      </c>
      <c r="F157" s="138" t="s">
        <v>1101</v>
      </c>
      <c r="G157" s="139" t="s">
        <v>936</v>
      </c>
      <c r="H157" s="140">
        <v>16</v>
      </c>
      <c r="I157" s="141"/>
      <c r="J157" s="142">
        <f>ROUND(I157*H157,2)</f>
        <v>0</v>
      </c>
      <c r="K157" s="138" t="s">
        <v>956</v>
      </c>
      <c r="L157" s="26"/>
      <c r="M157" s="143" t="s">
        <v>1</v>
      </c>
      <c r="N157" s="144" t="s">
        <v>37</v>
      </c>
      <c r="O157" s="45"/>
      <c r="P157" s="145">
        <f>O157*H157</f>
        <v>0</v>
      </c>
      <c r="Q157" s="145">
        <v>0</v>
      </c>
      <c r="R157" s="145">
        <f>Q157*H157</f>
        <v>0</v>
      </c>
      <c r="S157" s="145">
        <v>0</v>
      </c>
      <c r="T157" s="146">
        <f>S157*H157</f>
        <v>0</v>
      </c>
      <c r="AR157" s="12" t="s">
        <v>1102</v>
      </c>
      <c r="AT157" s="12" t="s">
        <v>135</v>
      </c>
      <c r="AU157" s="12" t="s">
        <v>72</v>
      </c>
      <c r="AY157" s="12" t="s">
        <v>133</v>
      </c>
      <c r="BE157" s="147">
        <f>IF(N157="základná",J157,0)</f>
        <v>0</v>
      </c>
      <c r="BF157" s="147">
        <f>IF(N157="znížená",J157,0)</f>
        <v>0</v>
      </c>
      <c r="BG157" s="147">
        <f>IF(N157="zákl. prenesená",J157,0)</f>
        <v>0</v>
      </c>
      <c r="BH157" s="147">
        <f>IF(N157="zníž. prenesená",J157,0)</f>
        <v>0</v>
      </c>
      <c r="BI157" s="147">
        <f>IF(N157="nulová",J157,0)</f>
        <v>0</v>
      </c>
      <c r="BJ157" s="12" t="s">
        <v>141</v>
      </c>
      <c r="BK157" s="147">
        <f>ROUND(I157*H157,2)</f>
        <v>0</v>
      </c>
      <c r="BL157" s="12" t="s">
        <v>1102</v>
      </c>
      <c r="BM157" s="12" t="s">
        <v>588</v>
      </c>
    </row>
    <row r="158" spans="2:65" s="1" customFormat="1" ht="16.5" customHeight="1">
      <c r="B158" s="135"/>
      <c r="C158" s="136" t="s">
        <v>570</v>
      </c>
      <c r="D158" s="136" t="s">
        <v>135</v>
      </c>
      <c r="E158" s="137" t="s">
        <v>1103</v>
      </c>
      <c r="F158" s="138" t="s">
        <v>1104</v>
      </c>
      <c r="G158" s="139" t="s">
        <v>1036</v>
      </c>
      <c r="H158" s="140">
        <v>1</v>
      </c>
      <c r="I158" s="141"/>
      <c r="J158" s="142">
        <f>ROUND(I158*H158,2)</f>
        <v>0</v>
      </c>
      <c r="K158" s="138" t="s">
        <v>1</v>
      </c>
      <c r="L158" s="26"/>
      <c r="M158" s="143" t="s">
        <v>1</v>
      </c>
      <c r="N158" s="144" t="s">
        <v>37</v>
      </c>
      <c r="O158" s="45"/>
      <c r="P158" s="145">
        <f>O158*H158</f>
        <v>0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2" t="s">
        <v>1102</v>
      </c>
      <c r="AT158" s="12" t="s">
        <v>135</v>
      </c>
      <c r="AU158" s="12" t="s">
        <v>72</v>
      </c>
      <c r="AY158" s="12" t="s">
        <v>133</v>
      </c>
      <c r="BE158" s="147">
        <f>IF(N158="základná",J158,0)</f>
        <v>0</v>
      </c>
      <c r="BF158" s="147">
        <f>IF(N158="znížená",J158,0)</f>
        <v>0</v>
      </c>
      <c r="BG158" s="147">
        <f>IF(N158="zákl. prenesená",J158,0)</f>
        <v>0</v>
      </c>
      <c r="BH158" s="147">
        <f>IF(N158="zníž. prenesená",J158,0)</f>
        <v>0</v>
      </c>
      <c r="BI158" s="147">
        <f>IF(N158="nulová",J158,0)</f>
        <v>0</v>
      </c>
      <c r="BJ158" s="12" t="s">
        <v>141</v>
      </c>
      <c r="BK158" s="147">
        <f>ROUND(I158*H158,2)</f>
        <v>0</v>
      </c>
      <c r="BL158" s="12" t="s">
        <v>1102</v>
      </c>
      <c r="BM158" s="12" t="s">
        <v>596</v>
      </c>
    </row>
    <row r="159" spans="2:65" s="1" customFormat="1" ht="16.5" customHeight="1">
      <c r="B159" s="135"/>
      <c r="C159" s="136" t="s">
        <v>584</v>
      </c>
      <c r="D159" s="136" t="s">
        <v>135</v>
      </c>
      <c r="E159" s="137" t="s">
        <v>1105</v>
      </c>
      <c r="F159" s="138" t="s">
        <v>1106</v>
      </c>
      <c r="G159" s="139" t="s">
        <v>936</v>
      </c>
      <c r="H159" s="140">
        <v>36</v>
      </c>
      <c r="I159" s="141"/>
      <c r="J159" s="142">
        <f>ROUND(I159*H159,2)</f>
        <v>0</v>
      </c>
      <c r="K159" s="138" t="s">
        <v>1</v>
      </c>
      <c r="L159" s="26"/>
      <c r="M159" s="159" t="s">
        <v>1</v>
      </c>
      <c r="N159" s="160" t="s">
        <v>37</v>
      </c>
      <c r="O159" s="161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12" t="s">
        <v>1102</v>
      </c>
      <c r="AT159" s="12" t="s">
        <v>135</v>
      </c>
      <c r="AU159" s="12" t="s">
        <v>72</v>
      </c>
      <c r="AY159" s="12" t="s">
        <v>133</v>
      </c>
      <c r="BE159" s="147">
        <f>IF(N159="základná",J159,0)</f>
        <v>0</v>
      </c>
      <c r="BF159" s="147">
        <f>IF(N159="znížená",J159,0)</f>
        <v>0</v>
      </c>
      <c r="BG159" s="147">
        <f>IF(N159="zákl. prenesená",J159,0)</f>
        <v>0</v>
      </c>
      <c r="BH159" s="147">
        <f>IF(N159="zníž. prenesená",J159,0)</f>
        <v>0</v>
      </c>
      <c r="BI159" s="147">
        <f>IF(N159="nulová",J159,0)</f>
        <v>0</v>
      </c>
      <c r="BJ159" s="12" t="s">
        <v>141</v>
      </c>
      <c r="BK159" s="147">
        <f>ROUND(I159*H159,2)</f>
        <v>0</v>
      </c>
      <c r="BL159" s="12" t="s">
        <v>1102</v>
      </c>
      <c r="BM159" s="12" t="s">
        <v>604</v>
      </c>
    </row>
    <row r="160" spans="2:65" s="1" customFormat="1" ht="6.95" customHeight="1">
      <c r="B160" s="35"/>
      <c r="C160" s="36"/>
      <c r="D160" s="36"/>
      <c r="E160" s="36"/>
      <c r="F160" s="36"/>
      <c r="G160" s="36"/>
      <c r="H160" s="36"/>
      <c r="I160" s="96"/>
      <c r="J160" s="36"/>
      <c r="K160" s="36"/>
      <c r="L160" s="26"/>
    </row>
  </sheetData>
  <autoFilter ref="C88:K15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2"/>
  <sheetViews>
    <sheetView showGridLines="0" topLeftCell="A125" workbookViewId="0">
      <selection activeCell="H129" sqref="H12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82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89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MŠ Tovarne</v>
      </c>
      <c r="F7" s="203"/>
      <c r="G7" s="203"/>
      <c r="H7" s="203"/>
      <c r="L7" s="15"/>
    </row>
    <row r="8" spans="2:46" s="1" customFormat="1" ht="12" customHeight="1">
      <c r="B8" s="26"/>
      <c r="D8" s="21" t="s">
        <v>90</v>
      </c>
      <c r="I8" s="80"/>
      <c r="L8" s="26"/>
    </row>
    <row r="9" spans="2:46" s="1" customFormat="1" ht="36.950000000000003" customHeight="1">
      <c r="B9" s="26"/>
      <c r="E9" s="182" t="s">
        <v>1107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>
        <f>'Rekapitulácia stavby'!AN8</f>
        <v>44041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ROUND(J89,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ROUND((SUM(BE89:BE141)),  2)</f>
        <v>0</v>
      </c>
      <c r="I33" s="88">
        <v>0.2</v>
      </c>
      <c r="J33" s="87">
        <f>ROUND(((SUM(BE89:BE141))*I33),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ROUND((SUM(BF89:BF141)),  2)</f>
        <v>0</v>
      </c>
      <c r="I34" s="88">
        <v>0.2</v>
      </c>
      <c r="J34" s="87">
        <f>ROUND(((SUM(BF89:BF141))*I34),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ROUND((SUM(BG89:BG141)),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ROUND((SUM(BH89:BH141)),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ROUND((SUM(BI89:BI141)),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92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MŠ Tovarne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90</v>
      </c>
      <c r="I49" s="80"/>
      <c r="L49" s="26"/>
    </row>
    <row r="50" spans="2:47" s="1" customFormat="1" ht="16.5" customHeight="1">
      <c r="B50" s="26"/>
      <c r="E50" s="182" t="str">
        <f>E9</f>
        <v>04 - Kotolňa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>
        <f>IF(J12="","",J12)</f>
        <v>44041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93</v>
      </c>
      <c r="D57" s="89"/>
      <c r="E57" s="89"/>
      <c r="F57" s="89"/>
      <c r="G57" s="89"/>
      <c r="H57" s="89"/>
      <c r="I57" s="99"/>
      <c r="J57" s="100" t="s">
        <v>94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95</v>
      </c>
      <c r="I59" s="80"/>
      <c r="J59" s="56">
        <f>J89</f>
        <v>0</v>
      </c>
      <c r="L59" s="26"/>
      <c r="AU59" s="12" t="s">
        <v>96</v>
      </c>
    </row>
    <row r="60" spans="2:47" s="7" customFormat="1" ht="24.95" customHeight="1">
      <c r="B60" s="102"/>
      <c r="D60" s="103" t="s">
        <v>106</v>
      </c>
      <c r="E60" s="104"/>
      <c r="F60" s="104"/>
      <c r="G60" s="104"/>
      <c r="H60" s="104"/>
      <c r="I60" s="105"/>
      <c r="J60" s="106">
        <f>J90</f>
        <v>0</v>
      </c>
      <c r="L60" s="102"/>
    </row>
    <row r="61" spans="2:47" s="8" customFormat="1" ht="19.899999999999999" customHeight="1">
      <c r="B61" s="107"/>
      <c r="D61" s="108" t="s">
        <v>108</v>
      </c>
      <c r="E61" s="109"/>
      <c r="F61" s="109"/>
      <c r="G61" s="109"/>
      <c r="H61" s="109"/>
      <c r="I61" s="110"/>
      <c r="J61" s="111">
        <f>J91</f>
        <v>0</v>
      </c>
      <c r="L61" s="107"/>
    </row>
    <row r="62" spans="2:47" s="8" customFormat="1" ht="19.899999999999999" customHeight="1">
      <c r="B62" s="107"/>
      <c r="D62" s="108" t="s">
        <v>1108</v>
      </c>
      <c r="E62" s="109"/>
      <c r="F62" s="109"/>
      <c r="G62" s="109"/>
      <c r="H62" s="109"/>
      <c r="I62" s="110"/>
      <c r="J62" s="111">
        <f>J96</f>
        <v>0</v>
      </c>
      <c r="L62" s="107"/>
    </row>
    <row r="63" spans="2:47" s="8" customFormat="1" ht="19.899999999999999" customHeight="1">
      <c r="B63" s="107"/>
      <c r="D63" s="108" t="s">
        <v>1109</v>
      </c>
      <c r="E63" s="109"/>
      <c r="F63" s="109"/>
      <c r="G63" s="109"/>
      <c r="H63" s="109"/>
      <c r="I63" s="110"/>
      <c r="J63" s="111">
        <f>J106</f>
        <v>0</v>
      </c>
      <c r="L63" s="107"/>
    </row>
    <row r="64" spans="2:47" s="8" customFormat="1" ht="19.899999999999999" customHeight="1">
      <c r="B64" s="107"/>
      <c r="D64" s="108" t="s">
        <v>946</v>
      </c>
      <c r="E64" s="109"/>
      <c r="F64" s="109"/>
      <c r="G64" s="109"/>
      <c r="H64" s="109"/>
      <c r="I64" s="110"/>
      <c r="J64" s="111">
        <f>J113</f>
        <v>0</v>
      </c>
      <c r="L64" s="107"/>
    </row>
    <row r="65" spans="2:12" s="8" customFormat="1" ht="19.899999999999999" customHeight="1">
      <c r="B65" s="107"/>
      <c r="D65" s="108" t="s">
        <v>947</v>
      </c>
      <c r="E65" s="109"/>
      <c r="F65" s="109"/>
      <c r="G65" s="109"/>
      <c r="H65" s="109"/>
      <c r="I65" s="110"/>
      <c r="J65" s="111">
        <f>J120</f>
        <v>0</v>
      </c>
      <c r="L65" s="107"/>
    </row>
    <row r="66" spans="2:12" s="7" customFormat="1" ht="24.95" customHeight="1">
      <c r="B66" s="102"/>
      <c r="D66" s="103" t="s">
        <v>949</v>
      </c>
      <c r="E66" s="104"/>
      <c r="F66" s="104"/>
      <c r="G66" s="104"/>
      <c r="H66" s="104"/>
      <c r="I66" s="105"/>
      <c r="J66" s="106">
        <f>J129</f>
        <v>0</v>
      </c>
      <c r="L66" s="102"/>
    </row>
    <row r="67" spans="2:12" s="8" customFormat="1" ht="19.899999999999999" customHeight="1">
      <c r="B67" s="107"/>
      <c r="D67" s="108" t="s">
        <v>1110</v>
      </c>
      <c r="E67" s="109"/>
      <c r="F67" s="109"/>
      <c r="G67" s="109"/>
      <c r="H67" s="109"/>
      <c r="I67" s="110"/>
      <c r="J67" s="111">
        <f>J130</f>
        <v>0</v>
      </c>
      <c r="L67" s="107"/>
    </row>
    <row r="68" spans="2:12" s="8" customFormat="1" ht="19.899999999999999" customHeight="1">
      <c r="B68" s="107"/>
      <c r="D68" s="108" t="s">
        <v>1111</v>
      </c>
      <c r="E68" s="109"/>
      <c r="F68" s="109"/>
      <c r="G68" s="109"/>
      <c r="H68" s="109"/>
      <c r="I68" s="110"/>
      <c r="J68" s="111">
        <f>J132</f>
        <v>0</v>
      </c>
      <c r="L68" s="107"/>
    </row>
    <row r="69" spans="2:12" s="7" customFormat="1" ht="24.95" customHeight="1">
      <c r="B69" s="102"/>
      <c r="D69" s="103" t="s">
        <v>951</v>
      </c>
      <c r="E69" s="104"/>
      <c r="F69" s="104"/>
      <c r="G69" s="104"/>
      <c r="H69" s="104"/>
      <c r="I69" s="105"/>
      <c r="J69" s="106">
        <f>J139</f>
        <v>0</v>
      </c>
      <c r="L69" s="102"/>
    </row>
    <row r="70" spans="2:12" s="1" customFormat="1" ht="21.75" customHeight="1">
      <c r="B70" s="26"/>
      <c r="I70" s="80"/>
      <c r="L70" s="26"/>
    </row>
    <row r="71" spans="2:12" s="1" customFormat="1" ht="6.95" customHeight="1">
      <c r="B71" s="35"/>
      <c r="C71" s="36"/>
      <c r="D71" s="36"/>
      <c r="E71" s="36"/>
      <c r="F71" s="36"/>
      <c r="G71" s="36"/>
      <c r="H71" s="36"/>
      <c r="I71" s="96"/>
      <c r="J71" s="36"/>
      <c r="K71" s="36"/>
      <c r="L71" s="26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97"/>
      <c r="J75" s="38"/>
      <c r="K75" s="38"/>
      <c r="L75" s="26"/>
    </row>
    <row r="76" spans="2:12" s="1" customFormat="1" ht="24.95" customHeight="1">
      <c r="B76" s="26"/>
      <c r="C76" s="16" t="s">
        <v>119</v>
      </c>
      <c r="I76" s="80"/>
      <c r="L76" s="26"/>
    </row>
    <row r="77" spans="2:12" s="1" customFormat="1" ht="6.95" customHeight="1">
      <c r="B77" s="26"/>
      <c r="I77" s="80"/>
      <c r="L77" s="26"/>
    </row>
    <row r="78" spans="2:12" s="1" customFormat="1" ht="12" customHeight="1">
      <c r="B78" s="26"/>
      <c r="C78" s="21" t="s">
        <v>15</v>
      </c>
      <c r="I78" s="80"/>
      <c r="L78" s="26"/>
    </row>
    <row r="79" spans="2:12" s="1" customFormat="1" ht="16.5" customHeight="1">
      <c r="B79" s="26"/>
      <c r="E79" s="202" t="str">
        <f>E7</f>
        <v>MŠ Tovarne</v>
      </c>
      <c r="F79" s="203"/>
      <c r="G79" s="203"/>
      <c r="H79" s="203"/>
      <c r="I79" s="80"/>
      <c r="L79" s="26"/>
    </row>
    <row r="80" spans="2:12" s="1" customFormat="1" ht="12" customHeight="1">
      <c r="B80" s="26"/>
      <c r="C80" s="21" t="s">
        <v>90</v>
      </c>
      <c r="I80" s="80"/>
      <c r="L80" s="26"/>
    </row>
    <row r="81" spans="2:65" s="1" customFormat="1" ht="16.5" customHeight="1">
      <c r="B81" s="26"/>
      <c r="E81" s="182" t="str">
        <f>E9</f>
        <v>04 - Kotolňa</v>
      </c>
      <c r="F81" s="181"/>
      <c r="G81" s="181"/>
      <c r="H81" s="181"/>
      <c r="I81" s="80"/>
      <c r="L81" s="26"/>
    </row>
    <row r="82" spans="2:65" s="1" customFormat="1" ht="6.95" customHeight="1">
      <c r="B82" s="26"/>
      <c r="I82" s="80"/>
      <c r="L82" s="26"/>
    </row>
    <row r="83" spans="2:65" s="1" customFormat="1" ht="12" customHeight="1">
      <c r="B83" s="26"/>
      <c r="C83" s="21" t="s">
        <v>19</v>
      </c>
      <c r="F83" s="12" t="str">
        <f>F12</f>
        <v xml:space="preserve"> </v>
      </c>
      <c r="I83" s="81" t="s">
        <v>21</v>
      </c>
      <c r="J83" s="42">
        <f>IF(J12="","",J12)</f>
        <v>44041</v>
      </c>
      <c r="L83" s="26"/>
    </row>
    <row r="84" spans="2:65" s="1" customFormat="1" ht="6.95" customHeight="1">
      <c r="B84" s="26"/>
      <c r="I84" s="80"/>
      <c r="L84" s="26"/>
    </row>
    <row r="85" spans="2:65" s="1" customFormat="1" ht="13.7" customHeight="1">
      <c r="B85" s="26"/>
      <c r="C85" s="21" t="s">
        <v>22</v>
      </c>
      <c r="F85" s="12" t="str">
        <f>E15</f>
        <v xml:space="preserve"> </v>
      </c>
      <c r="I85" s="81" t="s">
        <v>27</v>
      </c>
      <c r="J85" s="24" t="str">
        <f>E21</f>
        <v xml:space="preserve"> </v>
      </c>
      <c r="L85" s="26"/>
    </row>
    <row r="86" spans="2:65" s="1" customFormat="1" ht="13.7" customHeight="1">
      <c r="B86" s="26"/>
      <c r="C86" s="21" t="s">
        <v>25</v>
      </c>
      <c r="F86" s="12" t="str">
        <f>IF(E18="","",E18)</f>
        <v>Vyplň údaj</v>
      </c>
      <c r="I86" s="81" t="s">
        <v>29</v>
      </c>
      <c r="J86" s="24" t="str">
        <f>E24</f>
        <v xml:space="preserve"> </v>
      </c>
      <c r="L86" s="26"/>
    </row>
    <row r="87" spans="2:65" s="1" customFormat="1" ht="10.35" customHeight="1">
      <c r="B87" s="26"/>
      <c r="I87" s="80"/>
      <c r="L87" s="26"/>
    </row>
    <row r="88" spans="2:65" s="9" customFormat="1" ht="29.25" customHeight="1">
      <c r="B88" s="112"/>
      <c r="C88" s="113" t="s">
        <v>120</v>
      </c>
      <c r="D88" s="114" t="s">
        <v>50</v>
      </c>
      <c r="E88" s="114" t="s">
        <v>46</v>
      </c>
      <c r="F88" s="114" t="s">
        <v>47</v>
      </c>
      <c r="G88" s="114" t="s">
        <v>121</v>
      </c>
      <c r="H88" s="114" t="s">
        <v>122</v>
      </c>
      <c r="I88" s="115" t="s">
        <v>123</v>
      </c>
      <c r="J88" s="116" t="s">
        <v>94</v>
      </c>
      <c r="K88" s="117" t="s">
        <v>124</v>
      </c>
      <c r="L88" s="112"/>
      <c r="M88" s="49" t="s">
        <v>1</v>
      </c>
      <c r="N88" s="50" t="s">
        <v>35</v>
      </c>
      <c r="O88" s="50" t="s">
        <v>125</v>
      </c>
      <c r="P88" s="50" t="s">
        <v>126</v>
      </c>
      <c r="Q88" s="50" t="s">
        <v>127</v>
      </c>
      <c r="R88" s="50" t="s">
        <v>128</v>
      </c>
      <c r="S88" s="50" t="s">
        <v>129</v>
      </c>
      <c r="T88" s="51" t="s">
        <v>130</v>
      </c>
    </row>
    <row r="89" spans="2:65" s="1" customFormat="1" ht="22.9" customHeight="1">
      <c r="B89" s="26"/>
      <c r="C89" s="54" t="s">
        <v>95</v>
      </c>
      <c r="I89" s="80"/>
      <c r="J89" s="118">
        <f>BK89</f>
        <v>0</v>
      </c>
      <c r="L89" s="26"/>
      <c r="M89" s="52"/>
      <c r="N89" s="43"/>
      <c r="O89" s="43"/>
      <c r="P89" s="119">
        <f>P90+P129+P139</f>
        <v>0</v>
      </c>
      <c r="Q89" s="43"/>
      <c r="R89" s="119">
        <f>R90+R129+R139</f>
        <v>0</v>
      </c>
      <c r="S89" s="43"/>
      <c r="T89" s="120">
        <f>T90+T129+T139</f>
        <v>0</v>
      </c>
      <c r="AT89" s="12" t="s">
        <v>64</v>
      </c>
      <c r="AU89" s="12" t="s">
        <v>96</v>
      </c>
      <c r="BK89" s="121">
        <f>BK90+BK129+BK139</f>
        <v>0</v>
      </c>
    </row>
    <row r="90" spans="2:65" s="10" customFormat="1" ht="25.9" customHeight="1">
      <c r="B90" s="122"/>
      <c r="D90" s="123" t="s">
        <v>64</v>
      </c>
      <c r="E90" s="124" t="s">
        <v>434</v>
      </c>
      <c r="F90" s="124" t="s">
        <v>435</v>
      </c>
      <c r="I90" s="125"/>
      <c r="J90" s="126">
        <f>BK90</f>
        <v>0</v>
      </c>
      <c r="L90" s="122"/>
      <c r="M90" s="127"/>
      <c r="N90" s="128"/>
      <c r="O90" s="128"/>
      <c r="P90" s="129">
        <f>P91+P96+P106+P113+P120</f>
        <v>0</v>
      </c>
      <c r="Q90" s="128"/>
      <c r="R90" s="129">
        <f>R91+R96+R106+R113+R120</f>
        <v>0</v>
      </c>
      <c r="S90" s="128"/>
      <c r="T90" s="130">
        <f>T91+T96+T106+T113+T120</f>
        <v>0</v>
      </c>
      <c r="AR90" s="123" t="s">
        <v>141</v>
      </c>
      <c r="AT90" s="131" t="s">
        <v>64</v>
      </c>
      <c r="AU90" s="131" t="s">
        <v>65</v>
      </c>
      <c r="AY90" s="123" t="s">
        <v>133</v>
      </c>
      <c r="BK90" s="132">
        <f>BK91+BK96+BK106+BK113+BK120</f>
        <v>0</v>
      </c>
    </row>
    <row r="91" spans="2:65" s="10" customFormat="1" ht="22.9" customHeight="1">
      <c r="B91" s="122"/>
      <c r="D91" s="123" t="s">
        <v>64</v>
      </c>
      <c r="E91" s="133" t="s">
        <v>466</v>
      </c>
      <c r="F91" s="133" t="s">
        <v>467</v>
      </c>
      <c r="I91" s="125"/>
      <c r="J91" s="134">
        <f>BK91</f>
        <v>0</v>
      </c>
      <c r="L91" s="122"/>
      <c r="M91" s="127"/>
      <c r="N91" s="128"/>
      <c r="O91" s="128"/>
      <c r="P91" s="129">
        <f>SUM(P92:P95)</f>
        <v>0</v>
      </c>
      <c r="Q91" s="128"/>
      <c r="R91" s="129">
        <f>SUM(R92:R95)</f>
        <v>0</v>
      </c>
      <c r="S91" s="128"/>
      <c r="T91" s="130">
        <f>SUM(T92:T95)</f>
        <v>0</v>
      </c>
      <c r="AR91" s="123" t="s">
        <v>141</v>
      </c>
      <c r="AT91" s="131" t="s">
        <v>64</v>
      </c>
      <c r="AU91" s="131" t="s">
        <v>72</v>
      </c>
      <c r="AY91" s="123" t="s">
        <v>133</v>
      </c>
      <c r="BK91" s="132">
        <f>SUM(BK92:BK95)</f>
        <v>0</v>
      </c>
    </row>
    <row r="92" spans="2:65" s="1" customFormat="1" ht="16.5" customHeight="1">
      <c r="B92" s="135"/>
      <c r="C92" s="136" t="s">
        <v>1112</v>
      </c>
      <c r="D92" s="136" t="s">
        <v>135</v>
      </c>
      <c r="E92" s="137" t="s">
        <v>1113</v>
      </c>
      <c r="F92" s="138" t="s">
        <v>1114</v>
      </c>
      <c r="G92" s="139" t="s">
        <v>364</v>
      </c>
      <c r="H92" s="140">
        <v>10</v>
      </c>
      <c r="I92" s="141"/>
      <c r="J92" s="142">
        <f>ROUND(I92*H92,2)</f>
        <v>0</v>
      </c>
      <c r="K92" s="138" t="s">
        <v>956</v>
      </c>
      <c r="L92" s="26"/>
      <c r="M92" s="143" t="s">
        <v>1</v>
      </c>
      <c r="N92" s="144" t="s">
        <v>37</v>
      </c>
      <c r="O92" s="45"/>
      <c r="P92" s="145">
        <f>O92*H92</f>
        <v>0</v>
      </c>
      <c r="Q92" s="145">
        <v>0</v>
      </c>
      <c r="R92" s="145">
        <f>Q92*H92</f>
        <v>0</v>
      </c>
      <c r="S92" s="145">
        <v>0</v>
      </c>
      <c r="T92" s="146">
        <f>S92*H92</f>
        <v>0</v>
      </c>
      <c r="AR92" s="12" t="s">
        <v>200</v>
      </c>
      <c r="AT92" s="12" t="s">
        <v>135</v>
      </c>
      <c r="AU92" s="12" t="s">
        <v>141</v>
      </c>
      <c r="AY92" s="12" t="s">
        <v>133</v>
      </c>
      <c r="BE92" s="147">
        <f>IF(N92="základná",J92,0)</f>
        <v>0</v>
      </c>
      <c r="BF92" s="147">
        <f>IF(N92="znížená",J92,0)</f>
        <v>0</v>
      </c>
      <c r="BG92" s="147">
        <f>IF(N92="zákl. prenesená",J92,0)</f>
        <v>0</v>
      </c>
      <c r="BH92" s="147">
        <f>IF(N92="zníž. prenesená",J92,0)</f>
        <v>0</v>
      </c>
      <c r="BI92" s="147">
        <f>IF(N92="nulová",J92,0)</f>
        <v>0</v>
      </c>
      <c r="BJ92" s="12" t="s">
        <v>141</v>
      </c>
      <c r="BK92" s="147">
        <f>ROUND(I92*H92,2)</f>
        <v>0</v>
      </c>
      <c r="BL92" s="12" t="s">
        <v>200</v>
      </c>
      <c r="BM92" s="12" t="s">
        <v>141</v>
      </c>
    </row>
    <row r="93" spans="2:65" s="1" customFormat="1" ht="16.5" customHeight="1">
      <c r="B93" s="135"/>
      <c r="C93" s="148" t="s">
        <v>1115</v>
      </c>
      <c r="D93" s="148" t="s">
        <v>201</v>
      </c>
      <c r="E93" s="149" t="s">
        <v>1116</v>
      </c>
      <c r="F93" s="150" t="s">
        <v>1474</v>
      </c>
      <c r="G93" s="151" t="s">
        <v>364</v>
      </c>
      <c r="H93" s="152">
        <v>10</v>
      </c>
      <c r="I93" s="153"/>
      <c r="J93" s="154">
        <f>ROUND(I93*H93,2)</f>
        <v>0</v>
      </c>
      <c r="K93" s="150" t="s">
        <v>956</v>
      </c>
      <c r="L93" s="155"/>
      <c r="M93" s="156" t="s">
        <v>1</v>
      </c>
      <c r="N93" s="157" t="s">
        <v>37</v>
      </c>
      <c r="O93" s="45"/>
      <c r="P93" s="145">
        <f>O93*H93</f>
        <v>0</v>
      </c>
      <c r="Q93" s="145">
        <v>0</v>
      </c>
      <c r="R93" s="145">
        <f>Q93*H93</f>
        <v>0</v>
      </c>
      <c r="S93" s="145">
        <v>0</v>
      </c>
      <c r="T93" s="146">
        <f>S93*H93</f>
        <v>0</v>
      </c>
      <c r="AR93" s="12" t="s">
        <v>261</v>
      </c>
      <c r="AT93" s="12" t="s">
        <v>201</v>
      </c>
      <c r="AU93" s="12" t="s">
        <v>141</v>
      </c>
      <c r="AY93" s="12" t="s">
        <v>133</v>
      </c>
      <c r="BE93" s="147">
        <f>IF(N93="základná",J93,0)</f>
        <v>0</v>
      </c>
      <c r="BF93" s="147">
        <f>IF(N93="znížená",J93,0)</f>
        <v>0</v>
      </c>
      <c r="BG93" s="147">
        <f>IF(N93="zákl. prenesená",J93,0)</f>
        <v>0</v>
      </c>
      <c r="BH93" s="147">
        <f>IF(N93="zníž. prenesená",J93,0)</f>
        <v>0</v>
      </c>
      <c r="BI93" s="147">
        <f>IF(N93="nulová",J93,0)</f>
        <v>0</v>
      </c>
      <c r="BJ93" s="12" t="s">
        <v>141</v>
      </c>
      <c r="BK93" s="147">
        <f>ROUND(I93*H93,2)</f>
        <v>0</v>
      </c>
      <c r="BL93" s="12" t="s">
        <v>200</v>
      </c>
      <c r="BM93" s="12" t="s">
        <v>140</v>
      </c>
    </row>
    <row r="94" spans="2:65" s="1" customFormat="1" ht="16.5" customHeight="1">
      <c r="B94" s="135"/>
      <c r="C94" s="136" t="s">
        <v>175</v>
      </c>
      <c r="D94" s="136" t="s">
        <v>135</v>
      </c>
      <c r="E94" s="137" t="s">
        <v>497</v>
      </c>
      <c r="F94" s="138" t="s">
        <v>498</v>
      </c>
      <c r="G94" s="139" t="s">
        <v>464</v>
      </c>
      <c r="H94" s="158">
        <v>1.3</v>
      </c>
      <c r="I94" s="141"/>
      <c r="J94" s="142">
        <f>ROUND(I94*H94,2)</f>
        <v>0</v>
      </c>
      <c r="K94" s="138" t="s">
        <v>1</v>
      </c>
      <c r="L94" s="26"/>
      <c r="M94" s="143" t="s">
        <v>1</v>
      </c>
      <c r="N94" s="144" t="s">
        <v>37</v>
      </c>
      <c r="O94" s="45"/>
      <c r="P94" s="145">
        <f>O94*H94</f>
        <v>0</v>
      </c>
      <c r="Q94" s="145">
        <v>0</v>
      </c>
      <c r="R94" s="145">
        <f>Q94*H94</f>
        <v>0</v>
      </c>
      <c r="S94" s="145">
        <v>0</v>
      </c>
      <c r="T94" s="146">
        <f>S94*H94</f>
        <v>0</v>
      </c>
      <c r="AR94" s="12" t="s">
        <v>200</v>
      </c>
      <c r="AT94" s="12" t="s">
        <v>135</v>
      </c>
      <c r="AU94" s="12" t="s">
        <v>141</v>
      </c>
      <c r="AY94" s="12" t="s">
        <v>133</v>
      </c>
      <c r="BE94" s="147">
        <f>IF(N94="základná",J94,0)</f>
        <v>0</v>
      </c>
      <c r="BF94" s="147">
        <f>IF(N94="znížená",J94,0)</f>
        <v>0</v>
      </c>
      <c r="BG94" s="147">
        <f>IF(N94="zákl. prenesená",J94,0)</f>
        <v>0</v>
      </c>
      <c r="BH94" s="147">
        <f>IF(N94="zníž. prenesená",J94,0)</f>
        <v>0</v>
      </c>
      <c r="BI94" s="147">
        <f>IF(N94="nulová",J94,0)</f>
        <v>0</v>
      </c>
      <c r="BJ94" s="12" t="s">
        <v>141</v>
      </c>
      <c r="BK94" s="147">
        <f>ROUND(I94*H94,2)</f>
        <v>0</v>
      </c>
      <c r="BL94" s="12" t="s">
        <v>200</v>
      </c>
      <c r="BM94" s="12" t="s">
        <v>158</v>
      </c>
    </row>
    <row r="95" spans="2:65" s="1" customFormat="1" ht="16.5" customHeight="1">
      <c r="B95" s="135"/>
      <c r="C95" s="136" t="s">
        <v>179</v>
      </c>
      <c r="D95" s="136" t="s">
        <v>135</v>
      </c>
      <c r="E95" s="137" t="s">
        <v>971</v>
      </c>
      <c r="F95" s="138" t="s">
        <v>972</v>
      </c>
      <c r="G95" s="139" t="s">
        <v>464</v>
      </c>
      <c r="H95" s="158">
        <v>0.4</v>
      </c>
      <c r="I95" s="141"/>
      <c r="J95" s="142">
        <f>ROUND(I95*H95,2)</f>
        <v>0</v>
      </c>
      <c r="K95" s="138" t="s">
        <v>1</v>
      </c>
      <c r="L95" s="26"/>
      <c r="M95" s="143" t="s">
        <v>1</v>
      </c>
      <c r="N95" s="144" t="s">
        <v>37</v>
      </c>
      <c r="O95" s="45"/>
      <c r="P95" s="145">
        <f>O95*H95</f>
        <v>0</v>
      </c>
      <c r="Q95" s="145">
        <v>0</v>
      </c>
      <c r="R95" s="145">
        <f>Q95*H95</f>
        <v>0</v>
      </c>
      <c r="S95" s="145">
        <v>0</v>
      </c>
      <c r="T95" s="146">
        <f>S95*H95</f>
        <v>0</v>
      </c>
      <c r="AR95" s="12" t="s">
        <v>200</v>
      </c>
      <c r="AT95" s="12" t="s">
        <v>135</v>
      </c>
      <c r="AU95" s="12" t="s">
        <v>141</v>
      </c>
      <c r="AY95" s="12" t="s">
        <v>133</v>
      </c>
      <c r="BE95" s="147">
        <f>IF(N95="základná",J95,0)</f>
        <v>0</v>
      </c>
      <c r="BF95" s="147">
        <f>IF(N95="znížená",J95,0)</f>
        <v>0</v>
      </c>
      <c r="BG95" s="147">
        <f>IF(N95="zákl. prenesená",J95,0)</f>
        <v>0</v>
      </c>
      <c r="BH95" s="147">
        <f>IF(N95="zníž. prenesená",J95,0)</f>
        <v>0</v>
      </c>
      <c r="BI95" s="147">
        <f>IF(N95="nulová",J95,0)</f>
        <v>0</v>
      </c>
      <c r="BJ95" s="12" t="s">
        <v>141</v>
      </c>
      <c r="BK95" s="147">
        <f>ROUND(I95*H95,2)</f>
        <v>0</v>
      </c>
      <c r="BL95" s="12" t="s">
        <v>200</v>
      </c>
      <c r="BM95" s="12" t="s">
        <v>166</v>
      </c>
    </row>
    <row r="96" spans="2:65" s="10" customFormat="1" ht="22.9" customHeight="1">
      <c r="B96" s="122"/>
      <c r="D96" s="123" t="s">
        <v>64</v>
      </c>
      <c r="E96" s="133" t="s">
        <v>1117</v>
      </c>
      <c r="F96" s="133" t="s">
        <v>1118</v>
      </c>
      <c r="I96" s="125"/>
      <c r="J96" s="134">
        <f>BK96</f>
        <v>0</v>
      </c>
      <c r="L96" s="122"/>
      <c r="M96" s="127"/>
      <c r="N96" s="128"/>
      <c r="O96" s="128"/>
      <c r="P96" s="129">
        <f>SUM(P97:P105)</f>
        <v>0</v>
      </c>
      <c r="Q96" s="128"/>
      <c r="R96" s="129">
        <f>SUM(R97:R105)</f>
        <v>0</v>
      </c>
      <c r="S96" s="128"/>
      <c r="T96" s="130">
        <f>SUM(T97:T105)</f>
        <v>0</v>
      </c>
      <c r="AR96" s="123" t="s">
        <v>141</v>
      </c>
      <c r="AT96" s="131" t="s">
        <v>64</v>
      </c>
      <c r="AU96" s="131" t="s">
        <v>72</v>
      </c>
      <c r="AY96" s="123" t="s">
        <v>133</v>
      </c>
      <c r="BK96" s="132">
        <f>SUM(BK97:BK105)</f>
        <v>0</v>
      </c>
    </row>
    <row r="97" spans="2:65" s="1" customFormat="1" ht="22.5" customHeight="1">
      <c r="B97" s="135"/>
      <c r="C97" s="148" t="s">
        <v>1119</v>
      </c>
      <c r="D97" s="148" t="s">
        <v>201</v>
      </c>
      <c r="E97" s="149" t="s">
        <v>1120</v>
      </c>
      <c r="F97" s="150" t="s">
        <v>1475</v>
      </c>
      <c r="G97" s="151" t="s">
        <v>210</v>
      </c>
      <c r="H97" s="152">
        <v>2</v>
      </c>
      <c r="I97" s="153"/>
      <c r="J97" s="154">
        <f t="shared" ref="J97:J105" si="0">ROUND(I97*H97,2)</f>
        <v>0</v>
      </c>
      <c r="K97" s="150" t="s">
        <v>956</v>
      </c>
      <c r="L97" s="155"/>
      <c r="M97" s="156" t="s">
        <v>1</v>
      </c>
      <c r="N97" s="157" t="s">
        <v>37</v>
      </c>
      <c r="O97" s="45"/>
      <c r="P97" s="145">
        <f t="shared" ref="P97:P105" si="1">O97*H97</f>
        <v>0</v>
      </c>
      <c r="Q97" s="145">
        <v>0</v>
      </c>
      <c r="R97" s="145">
        <f t="shared" ref="R97:R105" si="2">Q97*H97</f>
        <v>0</v>
      </c>
      <c r="S97" s="145">
        <v>0</v>
      </c>
      <c r="T97" s="146">
        <f t="shared" ref="T97:T105" si="3">S97*H97</f>
        <v>0</v>
      </c>
      <c r="AR97" s="12" t="s">
        <v>261</v>
      </c>
      <c r="AT97" s="12" t="s">
        <v>201</v>
      </c>
      <c r="AU97" s="12" t="s">
        <v>141</v>
      </c>
      <c r="AY97" s="12" t="s">
        <v>133</v>
      </c>
      <c r="BE97" s="147">
        <f t="shared" ref="BE97:BE105" si="4">IF(N97="základná",J97,0)</f>
        <v>0</v>
      </c>
      <c r="BF97" s="147">
        <f t="shared" ref="BF97:BF105" si="5">IF(N97="znížená",J97,0)</f>
        <v>0</v>
      </c>
      <c r="BG97" s="147">
        <f t="shared" ref="BG97:BG105" si="6">IF(N97="zákl. prenesená",J97,0)</f>
        <v>0</v>
      </c>
      <c r="BH97" s="147">
        <f t="shared" ref="BH97:BH105" si="7">IF(N97="zníž. prenesená",J97,0)</f>
        <v>0</v>
      </c>
      <c r="BI97" s="147">
        <f t="shared" ref="BI97:BI105" si="8">IF(N97="nulová",J97,0)</f>
        <v>0</v>
      </c>
      <c r="BJ97" s="12" t="s">
        <v>141</v>
      </c>
      <c r="BK97" s="147">
        <f t="shared" ref="BK97:BK105" si="9">ROUND(I97*H97,2)</f>
        <v>0</v>
      </c>
      <c r="BL97" s="12" t="s">
        <v>200</v>
      </c>
      <c r="BM97" s="12" t="s">
        <v>175</v>
      </c>
    </row>
    <row r="98" spans="2:65" s="1" customFormat="1" ht="16.5" customHeight="1">
      <c r="B98" s="135"/>
      <c r="C98" s="148" t="s">
        <v>297</v>
      </c>
      <c r="D98" s="148" t="s">
        <v>201</v>
      </c>
      <c r="E98" s="149" t="s">
        <v>1121</v>
      </c>
      <c r="F98" s="150" t="s">
        <v>1122</v>
      </c>
      <c r="G98" s="151" t="s">
        <v>210</v>
      </c>
      <c r="H98" s="152">
        <v>2</v>
      </c>
      <c r="I98" s="153"/>
      <c r="J98" s="154">
        <f t="shared" si="0"/>
        <v>0</v>
      </c>
      <c r="K98" s="150" t="s">
        <v>1</v>
      </c>
      <c r="L98" s="155"/>
      <c r="M98" s="156" t="s">
        <v>1</v>
      </c>
      <c r="N98" s="157" t="s">
        <v>37</v>
      </c>
      <c r="O98" s="45"/>
      <c r="P98" s="145">
        <f t="shared" si="1"/>
        <v>0</v>
      </c>
      <c r="Q98" s="145">
        <v>0</v>
      </c>
      <c r="R98" s="145">
        <f t="shared" si="2"/>
        <v>0</v>
      </c>
      <c r="S98" s="145">
        <v>0</v>
      </c>
      <c r="T98" s="146">
        <f t="shared" si="3"/>
        <v>0</v>
      </c>
      <c r="AR98" s="12" t="s">
        <v>261</v>
      </c>
      <c r="AT98" s="12" t="s">
        <v>201</v>
      </c>
      <c r="AU98" s="12" t="s">
        <v>141</v>
      </c>
      <c r="AY98" s="12" t="s">
        <v>133</v>
      </c>
      <c r="BE98" s="147">
        <f t="shared" si="4"/>
        <v>0</v>
      </c>
      <c r="BF98" s="147">
        <f t="shared" si="5"/>
        <v>0</v>
      </c>
      <c r="BG98" s="147">
        <f t="shared" si="6"/>
        <v>0</v>
      </c>
      <c r="BH98" s="147">
        <f t="shared" si="7"/>
        <v>0</v>
      </c>
      <c r="BI98" s="147">
        <f t="shared" si="8"/>
        <v>0</v>
      </c>
      <c r="BJ98" s="12" t="s">
        <v>141</v>
      </c>
      <c r="BK98" s="147">
        <f t="shared" si="9"/>
        <v>0</v>
      </c>
      <c r="BL98" s="12" t="s">
        <v>200</v>
      </c>
      <c r="BM98" s="12" t="s">
        <v>183</v>
      </c>
    </row>
    <row r="99" spans="2:65" s="1" customFormat="1" ht="16.5" customHeight="1">
      <c r="B99" s="135"/>
      <c r="C99" s="136" t="s">
        <v>337</v>
      </c>
      <c r="D99" s="136" t="s">
        <v>135</v>
      </c>
      <c r="E99" s="137" t="s">
        <v>1123</v>
      </c>
      <c r="F99" s="138" t="s">
        <v>1124</v>
      </c>
      <c r="G99" s="139" t="s">
        <v>210</v>
      </c>
      <c r="H99" s="140">
        <v>2</v>
      </c>
      <c r="I99" s="141"/>
      <c r="J99" s="142">
        <f t="shared" si="0"/>
        <v>0</v>
      </c>
      <c r="K99" s="138" t="s">
        <v>1</v>
      </c>
      <c r="L99" s="26"/>
      <c r="M99" s="143" t="s">
        <v>1</v>
      </c>
      <c r="N99" s="144" t="s">
        <v>37</v>
      </c>
      <c r="O99" s="45"/>
      <c r="P99" s="145">
        <f t="shared" si="1"/>
        <v>0</v>
      </c>
      <c r="Q99" s="145">
        <v>0</v>
      </c>
      <c r="R99" s="145">
        <f t="shared" si="2"/>
        <v>0</v>
      </c>
      <c r="S99" s="145">
        <v>0</v>
      </c>
      <c r="T99" s="146">
        <f t="shared" si="3"/>
        <v>0</v>
      </c>
      <c r="AR99" s="12" t="s">
        <v>200</v>
      </c>
      <c r="AT99" s="12" t="s">
        <v>135</v>
      </c>
      <c r="AU99" s="12" t="s">
        <v>141</v>
      </c>
      <c r="AY99" s="12" t="s">
        <v>133</v>
      </c>
      <c r="BE99" s="147">
        <f t="shared" si="4"/>
        <v>0</v>
      </c>
      <c r="BF99" s="147">
        <f t="shared" si="5"/>
        <v>0</v>
      </c>
      <c r="BG99" s="147">
        <f t="shared" si="6"/>
        <v>0</v>
      </c>
      <c r="BH99" s="147">
        <f t="shared" si="7"/>
        <v>0</v>
      </c>
      <c r="BI99" s="147">
        <f t="shared" si="8"/>
        <v>0</v>
      </c>
      <c r="BJ99" s="12" t="s">
        <v>141</v>
      </c>
      <c r="BK99" s="147">
        <f t="shared" si="9"/>
        <v>0</v>
      </c>
      <c r="BL99" s="12" t="s">
        <v>200</v>
      </c>
      <c r="BM99" s="12" t="s">
        <v>191</v>
      </c>
    </row>
    <row r="100" spans="2:65" s="1" customFormat="1" ht="16.5" customHeight="1">
      <c r="B100" s="135"/>
      <c r="C100" s="148" t="s">
        <v>340</v>
      </c>
      <c r="D100" s="148" t="s">
        <v>201</v>
      </c>
      <c r="E100" s="149" t="s">
        <v>1125</v>
      </c>
      <c r="F100" s="150" t="s">
        <v>1476</v>
      </c>
      <c r="G100" s="151" t="s">
        <v>210</v>
      </c>
      <c r="H100" s="152">
        <v>1</v>
      </c>
      <c r="I100" s="153"/>
      <c r="J100" s="154">
        <f t="shared" si="0"/>
        <v>0</v>
      </c>
      <c r="K100" s="150" t="s">
        <v>1</v>
      </c>
      <c r="L100" s="155"/>
      <c r="M100" s="156" t="s">
        <v>1</v>
      </c>
      <c r="N100" s="157" t="s">
        <v>37</v>
      </c>
      <c r="O100" s="45"/>
      <c r="P100" s="145">
        <f t="shared" si="1"/>
        <v>0</v>
      </c>
      <c r="Q100" s="145">
        <v>0</v>
      </c>
      <c r="R100" s="145">
        <f t="shared" si="2"/>
        <v>0</v>
      </c>
      <c r="S100" s="145">
        <v>0</v>
      </c>
      <c r="T100" s="146">
        <f t="shared" si="3"/>
        <v>0</v>
      </c>
      <c r="AR100" s="12" t="s">
        <v>261</v>
      </c>
      <c r="AT100" s="12" t="s">
        <v>201</v>
      </c>
      <c r="AU100" s="12" t="s">
        <v>141</v>
      </c>
      <c r="AY100" s="12" t="s">
        <v>133</v>
      </c>
      <c r="BE100" s="147">
        <f t="shared" si="4"/>
        <v>0</v>
      </c>
      <c r="BF100" s="147">
        <f t="shared" si="5"/>
        <v>0</v>
      </c>
      <c r="BG100" s="147">
        <f t="shared" si="6"/>
        <v>0</v>
      </c>
      <c r="BH100" s="147">
        <f t="shared" si="7"/>
        <v>0</v>
      </c>
      <c r="BI100" s="147">
        <f t="shared" si="8"/>
        <v>0</v>
      </c>
      <c r="BJ100" s="12" t="s">
        <v>141</v>
      </c>
      <c r="BK100" s="147">
        <f t="shared" si="9"/>
        <v>0</v>
      </c>
      <c r="BL100" s="12" t="s">
        <v>200</v>
      </c>
      <c r="BM100" s="12" t="s">
        <v>200</v>
      </c>
    </row>
    <row r="101" spans="2:65" s="1" customFormat="1" ht="16.5" customHeight="1">
      <c r="B101" s="135"/>
      <c r="C101" s="148" t="s">
        <v>747</v>
      </c>
      <c r="D101" s="148" t="s">
        <v>201</v>
      </c>
      <c r="E101" s="149" t="s">
        <v>1126</v>
      </c>
      <c r="F101" s="150" t="s">
        <v>1477</v>
      </c>
      <c r="G101" s="151" t="s">
        <v>210</v>
      </c>
      <c r="H101" s="152">
        <v>1</v>
      </c>
      <c r="I101" s="153"/>
      <c r="J101" s="154">
        <f t="shared" si="0"/>
        <v>0</v>
      </c>
      <c r="K101" s="150" t="s">
        <v>1</v>
      </c>
      <c r="L101" s="155"/>
      <c r="M101" s="156" t="s">
        <v>1</v>
      </c>
      <c r="N101" s="157" t="s">
        <v>37</v>
      </c>
      <c r="O101" s="45"/>
      <c r="P101" s="145">
        <f t="shared" si="1"/>
        <v>0</v>
      </c>
      <c r="Q101" s="145">
        <v>0</v>
      </c>
      <c r="R101" s="145">
        <f t="shared" si="2"/>
        <v>0</v>
      </c>
      <c r="S101" s="145">
        <v>0</v>
      </c>
      <c r="T101" s="146">
        <f t="shared" si="3"/>
        <v>0</v>
      </c>
      <c r="AR101" s="12" t="s">
        <v>261</v>
      </c>
      <c r="AT101" s="12" t="s">
        <v>201</v>
      </c>
      <c r="AU101" s="12" t="s">
        <v>141</v>
      </c>
      <c r="AY101" s="12" t="s">
        <v>133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2" t="s">
        <v>141</v>
      </c>
      <c r="BK101" s="147">
        <f t="shared" si="9"/>
        <v>0</v>
      </c>
      <c r="BL101" s="12" t="s">
        <v>200</v>
      </c>
      <c r="BM101" s="12" t="s">
        <v>208</v>
      </c>
    </row>
    <row r="102" spans="2:65" s="1" customFormat="1" ht="16.5" customHeight="1">
      <c r="B102" s="135"/>
      <c r="C102" s="136" t="s">
        <v>1127</v>
      </c>
      <c r="D102" s="136" t="s">
        <v>135</v>
      </c>
      <c r="E102" s="137" t="s">
        <v>1128</v>
      </c>
      <c r="F102" s="138" t="s">
        <v>1129</v>
      </c>
      <c r="G102" s="139" t="s">
        <v>210</v>
      </c>
      <c r="H102" s="140">
        <v>2</v>
      </c>
      <c r="I102" s="141"/>
      <c r="J102" s="142">
        <f t="shared" si="0"/>
        <v>0</v>
      </c>
      <c r="K102" s="138" t="s">
        <v>956</v>
      </c>
      <c r="L102" s="26"/>
      <c r="M102" s="143" t="s">
        <v>1</v>
      </c>
      <c r="N102" s="144" t="s">
        <v>37</v>
      </c>
      <c r="O102" s="45"/>
      <c r="P102" s="145">
        <f t="shared" si="1"/>
        <v>0</v>
      </c>
      <c r="Q102" s="145">
        <v>0</v>
      </c>
      <c r="R102" s="145">
        <f t="shared" si="2"/>
        <v>0</v>
      </c>
      <c r="S102" s="145">
        <v>0</v>
      </c>
      <c r="T102" s="146">
        <f t="shared" si="3"/>
        <v>0</v>
      </c>
      <c r="AR102" s="12" t="s">
        <v>200</v>
      </c>
      <c r="AT102" s="12" t="s">
        <v>135</v>
      </c>
      <c r="AU102" s="12" t="s">
        <v>141</v>
      </c>
      <c r="AY102" s="12" t="s">
        <v>133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2" t="s">
        <v>141</v>
      </c>
      <c r="BK102" s="147">
        <f t="shared" si="9"/>
        <v>0</v>
      </c>
      <c r="BL102" s="12" t="s">
        <v>200</v>
      </c>
      <c r="BM102" s="12" t="s">
        <v>7</v>
      </c>
    </row>
    <row r="103" spans="2:65" s="1" customFormat="1" ht="16.5" customHeight="1">
      <c r="B103" s="135"/>
      <c r="C103" s="136" t="s">
        <v>346</v>
      </c>
      <c r="D103" s="136" t="s">
        <v>135</v>
      </c>
      <c r="E103" s="137" t="s">
        <v>1130</v>
      </c>
      <c r="F103" s="138" t="s">
        <v>1131</v>
      </c>
      <c r="G103" s="139" t="s">
        <v>194</v>
      </c>
      <c r="H103" s="140">
        <v>0.16</v>
      </c>
      <c r="I103" s="141"/>
      <c r="J103" s="142">
        <f t="shared" si="0"/>
        <v>0</v>
      </c>
      <c r="K103" s="138" t="s">
        <v>1</v>
      </c>
      <c r="L103" s="26"/>
      <c r="M103" s="143" t="s">
        <v>1</v>
      </c>
      <c r="N103" s="144" t="s">
        <v>37</v>
      </c>
      <c r="O103" s="45"/>
      <c r="P103" s="145">
        <f t="shared" si="1"/>
        <v>0</v>
      </c>
      <c r="Q103" s="145">
        <v>0</v>
      </c>
      <c r="R103" s="145">
        <f t="shared" si="2"/>
        <v>0</v>
      </c>
      <c r="S103" s="145">
        <v>0</v>
      </c>
      <c r="T103" s="146">
        <f t="shared" si="3"/>
        <v>0</v>
      </c>
      <c r="AR103" s="12" t="s">
        <v>200</v>
      </c>
      <c r="AT103" s="12" t="s">
        <v>135</v>
      </c>
      <c r="AU103" s="12" t="s">
        <v>141</v>
      </c>
      <c r="AY103" s="12" t="s">
        <v>133</v>
      </c>
      <c r="BE103" s="147">
        <f t="shared" si="4"/>
        <v>0</v>
      </c>
      <c r="BF103" s="147">
        <f t="shared" si="5"/>
        <v>0</v>
      </c>
      <c r="BG103" s="147">
        <f t="shared" si="6"/>
        <v>0</v>
      </c>
      <c r="BH103" s="147">
        <f t="shared" si="7"/>
        <v>0</v>
      </c>
      <c r="BI103" s="147">
        <f t="shared" si="8"/>
        <v>0</v>
      </c>
      <c r="BJ103" s="12" t="s">
        <v>141</v>
      </c>
      <c r="BK103" s="147">
        <f t="shared" si="9"/>
        <v>0</v>
      </c>
      <c r="BL103" s="12" t="s">
        <v>200</v>
      </c>
      <c r="BM103" s="12" t="s">
        <v>223</v>
      </c>
    </row>
    <row r="104" spans="2:65" s="1" customFormat="1" ht="16.5" customHeight="1">
      <c r="B104" s="135"/>
      <c r="C104" s="136" t="s">
        <v>349</v>
      </c>
      <c r="D104" s="136" t="s">
        <v>135</v>
      </c>
      <c r="E104" s="137" t="s">
        <v>1132</v>
      </c>
      <c r="F104" s="138" t="s">
        <v>1133</v>
      </c>
      <c r="G104" s="139" t="s">
        <v>464</v>
      </c>
      <c r="H104" s="158">
        <v>3.3</v>
      </c>
      <c r="I104" s="141"/>
      <c r="J104" s="142">
        <f t="shared" si="0"/>
        <v>0</v>
      </c>
      <c r="K104" s="138" t="s">
        <v>1</v>
      </c>
      <c r="L104" s="26"/>
      <c r="M104" s="143" t="s">
        <v>1</v>
      </c>
      <c r="N104" s="144" t="s">
        <v>37</v>
      </c>
      <c r="O104" s="45"/>
      <c r="P104" s="145">
        <f t="shared" si="1"/>
        <v>0</v>
      </c>
      <c r="Q104" s="145">
        <v>0</v>
      </c>
      <c r="R104" s="145">
        <f t="shared" si="2"/>
        <v>0</v>
      </c>
      <c r="S104" s="145">
        <v>0</v>
      </c>
      <c r="T104" s="146">
        <f t="shared" si="3"/>
        <v>0</v>
      </c>
      <c r="AR104" s="12" t="s">
        <v>200</v>
      </c>
      <c r="AT104" s="12" t="s">
        <v>135</v>
      </c>
      <c r="AU104" s="12" t="s">
        <v>141</v>
      </c>
      <c r="AY104" s="12" t="s">
        <v>133</v>
      </c>
      <c r="BE104" s="147">
        <f t="shared" si="4"/>
        <v>0</v>
      </c>
      <c r="BF104" s="147">
        <f t="shared" si="5"/>
        <v>0</v>
      </c>
      <c r="BG104" s="147">
        <f t="shared" si="6"/>
        <v>0</v>
      </c>
      <c r="BH104" s="147">
        <f t="shared" si="7"/>
        <v>0</v>
      </c>
      <c r="BI104" s="147">
        <f t="shared" si="8"/>
        <v>0</v>
      </c>
      <c r="BJ104" s="12" t="s">
        <v>141</v>
      </c>
      <c r="BK104" s="147">
        <f t="shared" si="9"/>
        <v>0</v>
      </c>
      <c r="BL104" s="12" t="s">
        <v>200</v>
      </c>
      <c r="BM104" s="12" t="s">
        <v>230</v>
      </c>
    </row>
    <row r="105" spans="2:65" s="1" customFormat="1" ht="16.5" customHeight="1">
      <c r="B105" s="135"/>
      <c r="C105" s="136" t="s">
        <v>353</v>
      </c>
      <c r="D105" s="136" t="s">
        <v>135</v>
      </c>
      <c r="E105" s="137" t="s">
        <v>1134</v>
      </c>
      <c r="F105" s="138" t="s">
        <v>1135</v>
      </c>
      <c r="G105" s="139" t="s">
        <v>464</v>
      </c>
      <c r="H105" s="158">
        <v>1.05</v>
      </c>
      <c r="I105" s="141"/>
      <c r="J105" s="142">
        <f t="shared" si="0"/>
        <v>0</v>
      </c>
      <c r="K105" s="138" t="s">
        <v>1</v>
      </c>
      <c r="L105" s="26"/>
      <c r="M105" s="143" t="s">
        <v>1</v>
      </c>
      <c r="N105" s="144" t="s">
        <v>37</v>
      </c>
      <c r="O105" s="45"/>
      <c r="P105" s="145">
        <f t="shared" si="1"/>
        <v>0</v>
      </c>
      <c r="Q105" s="145">
        <v>0</v>
      </c>
      <c r="R105" s="145">
        <f t="shared" si="2"/>
        <v>0</v>
      </c>
      <c r="S105" s="145">
        <v>0</v>
      </c>
      <c r="T105" s="146">
        <f t="shared" si="3"/>
        <v>0</v>
      </c>
      <c r="AR105" s="12" t="s">
        <v>200</v>
      </c>
      <c r="AT105" s="12" t="s">
        <v>135</v>
      </c>
      <c r="AU105" s="12" t="s">
        <v>141</v>
      </c>
      <c r="AY105" s="12" t="s">
        <v>133</v>
      </c>
      <c r="BE105" s="147">
        <f t="shared" si="4"/>
        <v>0</v>
      </c>
      <c r="BF105" s="147">
        <f t="shared" si="5"/>
        <v>0</v>
      </c>
      <c r="BG105" s="147">
        <f t="shared" si="6"/>
        <v>0</v>
      </c>
      <c r="BH105" s="147">
        <f t="shared" si="7"/>
        <v>0</v>
      </c>
      <c r="BI105" s="147">
        <f t="shared" si="8"/>
        <v>0</v>
      </c>
      <c r="BJ105" s="12" t="s">
        <v>141</v>
      </c>
      <c r="BK105" s="147">
        <f t="shared" si="9"/>
        <v>0</v>
      </c>
      <c r="BL105" s="12" t="s">
        <v>200</v>
      </c>
      <c r="BM105" s="12" t="s">
        <v>237</v>
      </c>
    </row>
    <row r="106" spans="2:65" s="10" customFormat="1" ht="22.9" customHeight="1">
      <c r="B106" s="122"/>
      <c r="D106" s="123" t="s">
        <v>64</v>
      </c>
      <c r="E106" s="133" t="s">
        <v>1136</v>
      </c>
      <c r="F106" s="133" t="s">
        <v>1137</v>
      </c>
      <c r="I106" s="125"/>
      <c r="J106" s="134">
        <f>BK106</f>
        <v>0</v>
      </c>
      <c r="L106" s="122"/>
      <c r="M106" s="127"/>
      <c r="N106" s="128"/>
      <c r="O106" s="128"/>
      <c r="P106" s="129">
        <f>SUM(P107:P112)</f>
        <v>0</v>
      </c>
      <c r="Q106" s="128"/>
      <c r="R106" s="129">
        <f>SUM(R107:R112)</f>
        <v>0</v>
      </c>
      <c r="S106" s="128"/>
      <c r="T106" s="130">
        <f>SUM(T107:T112)</f>
        <v>0</v>
      </c>
      <c r="AR106" s="123" t="s">
        <v>141</v>
      </c>
      <c r="AT106" s="131" t="s">
        <v>64</v>
      </c>
      <c r="AU106" s="131" t="s">
        <v>72</v>
      </c>
      <c r="AY106" s="123" t="s">
        <v>133</v>
      </c>
      <c r="BK106" s="132">
        <f>SUM(BK107:BK112)</f>
        <v>0</v>
      </c>
    </row>
    <row r="107" spans="2:65" s="1" customFormat="1" ht="16.5" customHeight="1">
      <c r="B107" s="135"/>
      <c r="C107" s="136" t="s">
        <v>361</v>
      </c>
      <c r="D107" s="136" t="s">
        <v>135</v>
      </c>
      <c r="E107" s="137" t="s">
        <v>1138</v>
      </c>
      <c r="F107" s="138" t="s">
        <v>1139</v>
      </c>
      <c r="G107" s="139" t="s">
        <v>210</v>
      </c>
      <c r="H107" s="140">
        <v>1</v>
      </c>
      <c r="I107" s="141"/>
      <c r="J107" s="142">
        <f t="shared" ref="J107:J112" si="10">ROUND(I107*H107,2)</f>
        <v>0</v>
      </c>
      <c r="K107" s="138" t="s">
        <v>1</v>
      </c>
      <c r="L107" s="26"/>
      <c r="M107" s="143" t="s">
        <v>1</v>
      </c>
      <c r="N107" s="144" t="s">
        <v>37</v>
      </c>
      <c r="O107" s="45"/>
      <c r="P107" s="145">
        <f t="shared" ref="P107:P112" si="11">O107*H107</f>
        <v>0</v>
      </c>
      <c r="Q107" s="145">
        <v>0</v>
      </c>
      <c r="R107" s="145">
        <f t="shared" ref="R107:R112" si="12">Q107*H107</f>
        <v>0</v>
      </c>
      <c r="S107" s="145">
        <v>0</v>
      </c>
      <c r="T107" s="146">
        <f t="shared" ref="T107:T112" si="13">S107*H107</f>
        <v>0</v>
      </c>
      <c r="AR107" s="12" t="s">
        <v>200</v>
      </c>
      <c r="AT107" s="12" t="s">
        <v>135</v>
      </c>
      <c r="AU107" s="12" t="s">
        <v>141</v>
      </c>
      <c r="AY107" s="12" t="s">
        <v>133</v>
      </c>
      <c r="BE107" s="147">
        <f t="shared" ref="BE107:BE112" si="14">IF(N107="základná",J107,0)</f>
        <v>0</v>
      </c>
      <c r="BF107" s="147">
        <f t="shared" ref="BF107:BF112" si="15">IF(N107="znížená",J107,0)</f>
        <v>0</v>
      </c>
      <c r="BG107" s="147">
        <f t="shared" ref="BG107:BG112" si="16">IF(N107="zákl. prenesená",J107,0)</f>
        <v>0</v>
      </c>
      <c r="BH107" s="147">
        <f t="shared" ref="BH107:BH112" si="17">IF(N107="zníž. prenesená",J107,0)</f>
        <v>0</v>
      </c>
      <c r="BI107" s="147">
        <f t="shared" ref="BI107:BI112" si="18">IF(N107="nulová",J107,0)</f>
        <v>0</v>
      </c>
      <c r="BJ107" s="12" t="s">
        <v>141</v>
      </c>
      <c r="BK107" s="147">
        <f t="shared" ref="BK107:BK112" si="19">ROUND(I107*H107,2)</f>
        <v>0</v>
      </c>
      <c r="BL107" s="12" t="s">
        <v>200</v>
      </c>
      <c r="BM107" s="12" t="s">
        <v>245</v>
      </c>
    </row>
    <row r="108" spans="2:65" s="1" customFormat="1" ht="16.5" customHeight="1">
      <c r="B108" s="135"/>
      <c r="C108" s="148" t="s">
        <v>1140</v>
      </c>
      <c r="D108" s="148" t="s">
        <v>201</v>
      </c>
      <c r="E108" s="149" t="s">
        <v>1141</v>
      </c>
      <c r="F108" s="150" t="s">
        <v>1478</v>
      </c>
      <c r="G108" s="151" t="s">
        <v>210</v>
      </c>
      <c r="H108" s="152">
        <v>1</v>
      </c>
      <c r="I108" s="153"/>
      <c r="J108" s="154">
        <f t="shared" si="10"/>
        <v>0</v>
      </c>
      <c r="K108" s="150" t="s">
        <v>956</v>
      </c>
      <c r="L108" s="155"/>
      <c r="M108" s="156" t="s">
        <v>1</v>
      </c>
      <c r="N108" s="157" t="s">
        <v>37</v>
      </c>
      <c r="O108" s="45"/>
      <c r="P108" s="145">
        <f t="shared" si="11"/>
        <v>0</v>
      </c>
      <c r="Q108" s="145">
        <v>0</v>
      </c>
      <c r="R108" s="145">
        <f t="shared" si="12"/>
        <v>0</v>
      </c>
      <c r="S108" s="145">
        <v>0</v>
      </c>
      <c r="T108" s="146">
        <f t="shared" si="13"/>
        <v>0</v>
      </c>
      <c r="AR108" s="12" t="s">
        <v>261</v>
      </c>
      <c r="AT108" s="12" t="s">
        <v>201</v>
      </c>
      <c r="AU108" s="12" t="s">
        <v>141</v>
      </c>
      <c r="AY108" s="12" t="s">
        <v>133</v>
      </c>
      <c r="BE108" s="147">
        <f t="shared" si="14"/>
        <v>0</v>
      </c>
      <c r="BF108" s="147">
        <f t="shared" si="15"/>
        <v>0</v>
      </c>
      <c r="BG108" s="147">
        <f t="shared" si="16"/>
        <v>0</v>
      </c>
      <c r="BH108" s="147">
        <f t="shared" si="17"/>
        <v>0</v>
      </c>
      <c r="BI108" s="147">
        <f t="shared" si="18"/>
        <v>0</v>
      </c>
      <c r="BJ108" s="12" t="s">
        <v>141</v>
      </c>
      <c r="BK108" s="147">
        <f t="shared" si="19"/>
        <v>0</v>
      </c>
      <c r="BL108" s="12" t="s">
        <v>200</v>
      </c>
      <c r="BM108" s="12" t="s">
        <v>253</v>
      </c>
    </row>
    <row r="109" spans="2:65" s="1" customFormat="1" ht="16.5" customHeight="1">
      <c r="B109" s="135"/>
      <c r="C109" s="148" t="s">
        <v>370</v>
      </c>
      <c r="D109" s="148" t="s">
        <v>201</v>
      </c>
      <c r="E109" s="149" t="s">
        <v>1142</v>
      </c>
      <c r="F109" s="150" t="s">
        <v>1143</v>
      </c>
      <c r="G109" s="151" t="s">
        <v>210</v>
      </c>
      <c r="H109" s="152">
        <v>1</v>
      </c>
      <c r="I109" s="153"/>
      <c r="J109" s="154">
        <f t="shared" si="10"/>
        <v>0</v>
      </c>
      <c r="K109" s="150" t="s">
        <v>1</v>
      </c>
      <c r="L109" s="155"/>
      <c r="M109" s="156" t="s">
        <v>1</v>
      </c>
      <c r="N109" s="157" t="s">
        <v>37</v>
      </c>
      <c r="O109" s="45"/>
      <c r="P109" s="145">
        <f t="shared" si="11"/>
        <v>0</v>
      </c>
      <c r="Q109" s="145">
        <v>0</v>
      </c>
      <c r="R109" s="145">
        <f t="shared" si="12"/>
        <v>0</v>
      </c>
      <c r="S109" s="145">
        <v>0</v>
      </c>
      <c r="T109" s="146">
        <f t="shared" si="13"/>
        <v>0</v>
      </c>
      <c r="AR109" s="12" t="s">
        <v>261</v>
      </c>
      <c r="AT109" s="12" t="s">
        <v>201</v>
      </c>
      <c r="AU109" s="12" t="s">
        <v>141</v>
      </c>
      <c r="AY109" s="12" t="s">
        <v>133</v>
      </c>
      <c r="BE109" s="147">
        <f t="shared" si="14"/>
        <v>0</v>
      </c>
      <c r="BF109" s="147">
        <f t="shared" si="15"/>
        <v>0</v>
      </c>
      <c r="BG109" s="147">
        <f t="shared" si="16"/>
        <v>0</v>
      </c>
      <c r="BH109" s="147">
        <f t="shared" si="17"/>
        <v>0</v>
      </c>
      <c r="BI109" s="147">
        <f t="shared" si="18"/>
        <v>0</v>
      </c>
      <c r="BJ109" s="12" t="s">
        <v>141</v>
      </c>
      <c r="BK109" s="147">
        <f t="shared" si="19"/>
        <v>0</v>
      </c>
      <c r="BL109" s="12" t="s">
        <v>200</v>
      </c>
      <c r="BM109" s="12" t="s">
        <v>261</v>
      </c>
    </row>
    <row r="110" spans="2:65" s="1" customFormat="1" ht="16.5" customHeight="1">
      <c r="B110" s="135"/>
      <c r="C110" s="136" t="s">
        <v>408</v>
      </c>
      <c r="D110" s="136" t="s">
        <v>135</v>
      </c>
      <c r="E110" s="137" t="s">
        <v>1144</v>
      </c>
      <c r="F110" s="138" t="s">
        <v>1145</v>
      </c>
      <c r="G110" s="139" t="s">
        <v>464</v>
      </c>
      <c r="H110" s="158">
        <v>1.1000000000000001</v>
      </c>
      <c r="I110" s="141"/>
      <c r="J110" s="142">
        <f t="shared" si="10"/>
        <v>0</v>
      </c>
      <c r="K110" s="138" t="s">
        <v>1</v>
      </c>
      <c r="L110" s="26"/>
      <c r="M110" s="143" t="s">
        <v>1</v>
      </c>
      <c r="N110" s="144" t="s">
        <v>37</v>
      </c>
      <c r="O110" s="45"/>
      <c r="P110" s="145">
        <f t="shared" si="11"/>
        <v>0</v>
      </c>
      <c r="Q110" s="145">
        <v>0</v>
      </c>
      <c r="R110" s="145">
        <f t="shared" si="12"/>
        <v>0</v>
      </c>
      <c r="S110" s="145">
        <v>0</v>
      </c>
      <c r="T110" s="146">
        <f t="shared" si="13"/>
        <v>0</v>
      </c>
      <c r="AR110" s="12" t="s">
        <v>200</v>
      </c>
      <c r="AT110" s="12" t="s">
        <v>135</v>
      </c>
      <c r="AU110" s="12" t="s">
        <v>141</v>
      </c>
      <c r="AY110" s="12" t="s">
        <v>133</v>
      </c>
      <c r="BE110" s="147">
        <f t="shared" si="14"/>
        <v>0</v>
      </c>
      <c r="BF110" s="147">
        <f t="shared" si="15"/>
        <v>0</v>
      </c>
      <c r="BG110" s="147">
        <f t="shared" si="16"/>
        <v>0</v>
      </c>
      <c r="BH110" s="147">
        <f t="shared" si="17"/>
        <v>0</v>
      </c>
      <c r="BI110" s="147">
        <f t="shared" si="18"/>
        <v>0</v>
      </c>
      <c r="BJ110" s="12" t="s">
        <v>141</v>
      </c>
      <c r="BK110" s="147">
        <f t="shared" si="19"/>
        <v>0</v>
      </c>
      <c r="BL110" s="12" t="s">
        <v>200</v>
      </c>
      <c r="BM110" s="12" t="s">
        <v>269</v>
      </c>
    </row>
    <row r="111" spans="2:65" s="1" customFormat="1" ht="16.5" customHeight="1">
      <c r="B111" s="135"/>
      <c r="C111" s="136" t="s">
        <v>412</v>
      </c>
      <c r="D111" s="136" t="s">
        <v>135</v>
      </c>
      <c r="E111" s="137" t="s">
        <v>1146</v>
      </c>
      <c r="F111" s="138" t="s">
        <v>1147</v>
      </c>
      <c r="G111" s="139" t="s">
        <v>464</v>
      </c>
      <c r="H111" s="158">
        <v>0.45</v>
      </c>
      <c r="I111" s="141"/>
      <c r="J111" s="142">
        <f t="shared" si="10"/>
        <v>0</v>
      </c>
      <c r="K111" s="138" t="s">
        <v>1</v>
      </c>
      <c r="L111" s="26"/>
      <c r="M111" s="143" t="s">
        <v>1</v>
      </c>
      <c r="N111" s="144" t="s">
        <v>37</v>
      </c>
      <c r="O111" s="45"/>
      <c r="P111" s="145">
        <f t="shared" si="11"/>
        <v>0</v>
      </c>
      <c r="Q111" s="145">
        <v>0</v>
      </c>
      <c r="R111" s="145">
        <f t="shared" si="12"/>
        <v>0</v>
      </c>
      <c r="S111" s="145">
        <v>0</v>
      </c>
      <c r="T111" s="146">
        <f t="shared" si="13"/>
        <v>0</v>
      </c>
      <c r="AR111" s="12" t="s">
        <v>200</v>
      </c>
      <c r="AT111" s="12" t="s">
        <v>135</v>
      </c>
      <c r="AU111" s="12" t="s">
        <v>141</v>
      </c>
      <c r="AY111" s="12" t="s">
        <v>133</v>
      </c>
      <c r="BE111" s="147">
        <f t="shared" si="14"/>
        <v>0</v>
      </c>
      <c r="BF111" s="147">
        <f t="shared" si="15"/>
        <v>0</v>
      </c>
      <c r="BG111" s="147">
        <f t="shared" si="16"/>
        <v>0</v>
      </c>
      <c r="BH111" s="147">
        <f t="shared" si="17"/>
        <v>0</v>
      </c>
      <c r="BI111" s="147">
        <f t="shared" si="18"/>
        <v>0</v>
      </c>
      <c r="BJ111" s="12" t="s">
        <v>141</v>
      </c>
      <c r="BK111" s="147">
        <f t="shared" si="19"/>
        <v>0</v>
      </c>
      <c r="BL111" s="12" t="s">
        <v>200</v>
      </c>
      <c r="BM111" s="12" t="s">
        <v>277</v>
      </c>
    </row>
    <row r="112" spans="2:65" s="1" customFormat="1" ht="16.5" customHeight="1">
      <c r="B112" s="135"/>
      <c r="C112" s="136" t="s">
        <v>416</v>
      </c>
      <c r="D112" s="136" t="s">
        <v>135</v>
      </c>
      <c r="E112" s="137" t="s">
        <v>1148</v>
      </c>
      <c r="F112" s="138" t="s">
        <v>1149</v>
      </c>
      <c r="G112" s="139" t="s">
        <v>1036</v>
      </c>
      <c r="H112" s="140">
        <v>2</v>
      </c>
      <c r="I112" s="141"/>
      <c r="J112" s="142">
        <f t="shared" si="10"/>
        <v>0</v>
      </c>
      <c r="K112" s="138" t="s">
        <v>1</v>
      </c>
      <c r="L112" s="26"/>
      <c r="M112" s="143" t="s">
        <v>1</v>
      </c>
      <c r="N112" s="144" t="s">
        <v>37</v>
      </c>
      <c r="O112" s="45"/>
      <c r="P112" s="145">
        <f t="shared" si="11"/>
        <v>0</v>
      </c>
      <c r="Q112" s="145">
        <v>0</v>
      </c>
      <c r="R112" s="145">
        <f t="shared" si="12"/>
        <v>0</v>
      </c>
      <c r="S112" s="145">
        <v>0</v>
      </c>
      <c r="T112" s="146">
        <f t="shared" si="13"/>
        <v>0</v>
      </c>
      <c r="AR112" s="12" t="s">
        <v>200</v>
      </c>
      <c r="AT112" s="12" t="s">
        <v>135</v>
      </c>
      <c r="AU112" s="12" t="s">
        <v>141</v>
      </c>
      <c r="AY112" s="12" t="s">
        <v>133</v>
      </c>
      <c r="BE112" s="147">
        <f t="shared" si="14"/>
        <v>0</v>
      </c>
      <c r="BF112" s="147">
        <f t="shared" si="15"/>
        <v>0</v>
      </c>
      <c r="BG112" s="147">
        <f t="shared" si="16"/>
        <v>0</v>
      </c>
      <c r="BH112" s="147">
        <f t="shared" si="17"/>
        <v>0</v>
      </c>
      <c r="BI112" s="147">
        <f t="shared" si="18"/>
        <v>0</v>
      </c>
      <c r="BJ112" s="12" t="s">
        <v>141</v>
      </c>
      <c r="BK112" s="147">
        <f t="shared" si="19"/>
        <v>0</v>
      </c>
      <c r="BL112" s="12" t="s">
        <v>200</v>
      </c>
      <c r="BM112" s="12" t="s">
        <v>285</v>
      </c>
    </row>
    <row r="113" spans="2:65" s="10" customFormat="1" ht="22.9" customHeight="1">
      <c r="B113" s="122"/>
      <c r="D113" s="123" t="s">
        <v>64</v>
      </c>
      <c r="E113" s="133" t="s">
        <v>973</v>
      </c>
      <c r="F113" s="133" t="s">
        <v>974</v>
      </c>
      <c r="I113" s="125"/>
      <c r="J113" s="134">
        <f>BK113</f>
        <v>0</v>
      </c>
      <c r="L113" s="122"/>
      <c r="M113" s="127"/>
      <c r="N113" s="128"/>
      <c r="O113" s="128"/>
      <c r="P113" s="129">
        <f>SUM(P114:P119)</f>
        <v>0</v>
      </c>
      <c r="Q113" s="128"/>
      <c r="R113" s="129">
        <f>SUM(R114:R119)</f>
        <v>0</v>
      </c>
      <c r="S113" s="128"/>
      <c r="T113" s="130">
        <f>SUM(T114:T119)</f>
        <v>0</v>
      </c>
      <c r="AR113" s="123" t="s">
        <v>141</v>
      </c>
      <c r="AT113" s="131" t="s">
        <v>64</v>
      </c>
      <c r="AU113" s="131" t="s">
        <v>72</v>
      </c>
      <c r="AY113" s="123" t="s">
        <v>133</v>
      </c>
      <c r="BK113" s="132">
        <f>SUM(BK114:BK119)</f>
        <v>0</v>
      </c>
    </row>
    <row r="114" spans="2:65" s="1" customFormat="1" ht="16.5" customHeight="1">
      <c r="B114" s="135"/>
      <c r="C114" s="136" t="s">
        <v>1150</v>
      </c>
      <c r="D114" s="136" t="s">
        <v>135</v>
      </c>
      <c r="E114" s="137" t="s">
        <v>1151</v>
      </c>
      <c r="F114" s="138" t="s">
        <v>1152</v>
      </c>
      <c r="G114" s="139" t="s">
        <v>364</v>
      </c>
      <c r="H114" s="140">
        <v>10</v>
      </c>
      <c r="I114" s="141"/>
      <c r="J114" s="142">
        <f t="shared" ref="J114:J119" si="20">ROUND(I114*H114,2)</f>
        <v>0</v>
      </c>
      <c r="K114" s="138" t="s">
        <v>956</v>
      </c>
      <c r="L114" s="26"/>
      <c r="M114" s="143" t="s">
        <v>1</v>
      </c>
      <c r="N114" s="144" t="s">
        <v>37</v>
      </c>
      <c r="O114" s="45"/>
      <c r="P114" s="145">
        <f t="shared" ref="P114:P119" si="21">O114*H114</f>
        <v>0</v>
      </c>
      <c r="Q114" s="145">
        <v>0</v>
      </c>
      <c r="R114" s="145">
        <f t="shared" ref="R114:R119" si="22">Q114*H114</f>
        <v>0</v>
      </c>
      <c r="S114" s="145">
        <v>0</v>
      </c>
      <c r="T114" s="146">
        <f t="shared" ref="T114:T119" si="23">S114*H114</f>
        <v>0</v>
      </c>
      <c r="AR114" s="12" t="s">
        <v>200</v>
      </c>
      <c r="AT114" s="12" t="s">
        <v>135</v>
      </c>
      <c r="AU114" s="12" t="s">
        <v>141</v>
      </c>
      <c r="AY114" s="12" t="s">
        <v>133</v>
      </c>
      <c r="BE114" s="147">
        <f t="shared" ref="BE114:BE119" si="24">IF(N114="základná",J114,0)</f>
        <v>0</v>
      </c>
      <c r="BF114" s="147">
        <f t="shared" ref="BF114:BF119" si="25">IF(N114="znížená",J114,0)</f>
        <v>0</v>
      </c>
      <c r="BG114" s="147">
        <f t="shared" ref="BG114:BG119" si="26">IF(N114="zákl. prenesená",J114,0)</f>
        <v>0</v>
      </c>
      <c r="BH114" s="147">
        <f t="shared" ref="BH114:BH119" si="27">IF(N114="zníž. prenesená",J114,0)</f>
        <v>0</v>
      </c>
      <c r="BI114" s="147">
        <f t="shared" ref="BI114:BI119" si="28">IF(N114="nulová",J114,0)</f>
        <v>0</v>
      </c>
      <c r="BJ114" s="12" t="s">
        <v>141</v>
      </c>
      <c r="BK114" s="147">
        <f t="shared" ref="BK114:BK119" si="29">ROUND(I114*H114,2)</f>
        <v>0</v>
      </c>
      <c r="BL114" s="12" t="s">
        <v>200</v>
      </c>
      <c r="BM114" s="12" t="s">
        <v>293</v>
      </c>
    </row>
    <row r="115" spans="2:65" s="1" customFormat="1" ht="16.5" customHeight="1">
      <c r="B115" s="135"/>
      <c r="C115" s="136" t="s">
        <v>1153</v>
      </c>
      <c r="D115" s="136" t="s">
        <v>135</v>
      </c>
      <c r="E115" s="137" t="s">
        <v>1154</v>
      </c>
      <c r="F115" s="138" t="s">
        <v>1155</v>
      </c>
      <c r="G115" s="139" t="s">
        <v>210</v>
      </c>
      <c r="H115" s="140">
        <v>4</v>
      </c>
      <c r="I115" s="141"/>
      <c r="J115" s="142">
        <f t="shared" si="20"/>
        <v>0</v>
      </c>
      <c r="K115" s="138" t="s">
        <v>956</v>
      </c>
      <c r="L115" s="26"/>
      <c r="M115" s="143" t="s">
        <v>1</v>
      </c>
      <c r="N115" s="144" t="s">
        <v>37</v>
      </c>
      <c r="O115" s="45"/>
      <c r="P115" s="145">
        <f t="shared" si="21"/>
        <v>0</v>
      </c>
      <c r="Q115" s="145">
        <v>0</v>
      </c>
      <c r="R115" s="145">
        <f t="shared" si="22"/>
        <v>0</v>
      </c>
      <c r="S115" s="145">
        <v>0</v>
      </c>
      <c r="T115" s="146">
        <f t="shared" si="23"/>
        <v>0</v>
      </c>
      <c r="AR115" s="12" t="s">
        <v>200</v>
      </c>
      <c r="AT115" s="12" t="s">
        <v>135</v>
      </c>
      <c r="AU115" s="12" t="s">
        <v>141</v>
      </c>
      <c r="AY115" s="12" t="s">
        <v>133</v>
      </c>
      <c r="BE115" s="147">
        <f t="shared" si="24"/>
        <v>0</v>
      </c>
      <c r="BF115" s="147">
        <f t="shared" si="25"/>
        <v>0</v>
      </c>
      <c r="BG115" s="147">
        <f t="shared" si="26"/>
        <v>0</v>
      </c>
      <c r="BH115" s="147">
        <f t="shared" si="27"/>
        <v>0</v>
      </c>
      <c r="BI115" s="147">
        <f t="shared" si="28"/>
        <v>0</v>
      </c>
      <c r="BJ115" s="12" t="s">
        <v>141</v>
      </c>
      <c r="BK115" s="147">
        <f t="shared" si="29"/>
        <v>0</v>
      </c>
      <c r="BL115" s="12" t="s">
        <v>200</v>
      </c>
      <c r="BM115" s="12" t="s">
        <v>301</v>
      </c>
    </row>
    <row r="116" spans="2:65" s="1" customFormat="1" ht="16.5" customHeight="1">
      <c r="B116" s="135"/>
      <c r="C116" s="148" t="s">
        <v>1156</v>
      </c>
      <c r="D116" s="148" t="s">
        <v>201</v>
      </c>
      <c r="E116" s="149" t="s">
        <v>1157</v>
      </c>
      <c r="F116" s="150" t="s">
        <v>1158</v>
      </c>
      <c r="G116" s="151" t="s">
        <v>210</v>
      </c>
      <c r="H116" s="152">
        <v>4</v>
      </c>
      <c r="I116" s="153"/>
      <c r="J116" s="154">
        <f t="shared" si="20"/>
        <v>0</v>
      </c>
      <c r="K116" s="150" t="s">
        <v>956</v>
      </c>
      <c r="L116" s="155"/>
      <c r="M116" s="156" t="s">
        <v>1</v>
      </c>
      <c r="N116" s="157" t="s">
        <v>37</v>
      </c>
      <c r="O116" s="45"/>
      <c r="P116" s="145">
        <f t="shared" si="21"/>
        <v>0</v>
      </c>
      <c r="Q116" s="145">
        <v>0</v>
      </c>
      <c r="R116" s="145">
        <f t="shared" si="22"/>
        <v>0</v>
      </c>
      <c r="S116" s="145">
        <v>0</v>
      </c>
      <c r="T116" s="146">
        <f t="shared" si="23"/>
        <v>0</v>
      </c>
      <c r="AR116" s="12" t="s">
        <v>261</v>
      </c>
      <c r="AT116" s="12" t="s">
        <v>201</v>
      </c>
      <c r="AU116" s="12" t="s">
        <v>141</v>
      </c>
      <c r="AY116" s="12" t="s">
        <v>133</v>
      </c>
      <c r="BE116" s="147">
        <f t="shared" si="24"/>
        <v>0</v>
      </c>
      <c r="BF116" s="147">
        <f t="shared" si="25"/>
        <v>0</v>
      </c>
      <c r="BG116" s="147">
        <f t="shared" si="26"/>
        <v>0</v>
      </c>
      <c r="BH116" s="147">
        <f t="shared" si="27"/>
        <v>0</v>
      </c>
      <c r="BI116" s="147">
        <f t="shared" si="28"/>
        <v>0</v>
      </c>
      <c r="BJ116" s="12" t="s">
        <v>141</v>
      </c>
      <c r="BK116" s="147">
        <f t="shared" si="29"/>
        <v>0</v>
      </c>
      <c r="BL116" s="12" t="s">
        <v>200</v>
      </c>
      <c r="BM116" s="12" t="s">
        <v>309</v>
      </c>
    </row>
    <row r="117" spans="2:65" s="1" customFormat="1" ht="16.5" customHeight="1">
      <c r="B117" s="135"/>
      <c r="C117" s="136" t="s">
        <v>1159</v>
      </c>
      <c r="D117" s="136" t="s">
        <v>135</v>
      </c>
      <c r="E117" s="137" t="s">
        <v>1160</v>
      </c>
      <c r="F117" s="138" t="s">
        <v>1161</v>
      </c>
      <c r="G117" s="139" t="s">
        <v>364</v>
      </c>
      <c r="H117" s="140">
        <v>10</v>
      </c>
      <c r="I117" s="141"/>
      <c r="J117" s="142">
        <f t="shared" si="20"/>
        <v>0</v>
      </c>
      <c r="K117" s="138" t="s">
        <v>956</v>
      </c>
      <c r="L117" s="26"/>
      <c r="M117" s="143" t="s">
        <v>1</v>
      </c>
      <c r="N117" s="144" t="s">
        <v>37</v>
      </c>
      <c r="O117" s="45"/>
      <c r="P117" s="145">
        <f t="shared" si="21"/>
        <v>0</v>
      </c>
      <c r="Q117" s="145">
        <v>0</v>
      </c>
      <c r="R117" s="145">
        <f t="shared" si="22"/>
        <v>0</v>
      </c>
      <c r="S117" s="145">
        <v>0</v>
      </c>
      <c r="T117" s="146">
        <f t="shared" si="23"/>
        <v>0</v>
      </c>
      <c r="AR117" s="12" t="s">
        <v>200</v>
      </c>
      <c r="AT117" s="12" t="s">
        <v>135</v>
      </c>
      <c r="AU117" s="12" t="s">
        <v>141</v>
      </c>
      <c r="AY117" s="12" t="s">
        <v>133</v>
      </c>
      <c r="BE117" s="147">
        <f t="shared" si="24"/>
        <v>0</v>
      </c>
      <c r="BF117" s="147">
        <f t="shared" si="25"/>
        <v>0</v>
      </c>
      <c r="BG117" s="147">
        <f t="shared" si="26"/>
        <v>0</v>
      </c>
      <c r="BH117" s="147">
        <f t="shared" si="27"/>
        <v>0</v>
      </c>
      <c r="BI117" s="147">
        <f t="shared" si="28"/>
        <v>0</v>
      </c>
      <c r="BJ117" s="12" t="s">
        <v>141</v>
      </c>
      <c r="BK117" s="147">
        <f t="shared" si="29"/>
        <v>0</v>
      </c>
      <c r="BL117" s="12" t="s">
        <v>200</v>
      </c>
      <c r="BM117" s="12" t="s">
        <v>315</v>
      </c>
    </row>
    <row r="118" spans="2:65" s="1" customFormat="1" ht="16.5" customHeight="1">
      <c r="B118" s="135"/>
      <c r="C118" s="136" t="s">
        <v>535</v>
      </c>
      <c r="D118" s="136" t="s">
        <v>135</v>
      </c>
      <c r="E118" s="137" t="s">
        <v>1007</v>
      </c>
      <c r="F118" s="138" t="s">
        <v>1008</v>
      </c>
      <c r="G118" s="139" t="s">
        <v>464</v>
      </c>
      <c r="H118" s="158">
        <v>1.4</v>
      </c>
      <c r="I118" s="141"/>
      <c r="J118" s="142">
        <f t="shared" si="20"/>
        <v>0</v>
      </c>
      <c r="K118" s="138" t="s">
        <v>1</v>
      </c>
      <c r="L118" s="26"/>
      <c r="M118" s="143" t="s">
        <v>1</v>
      </c>
      <c r="N118" s="144" t="s">
        <v>37</v>
      </c>
      <c r="O118" s="45"/>
      <c r="P118" s="145">
        <f t="shared" si="21"/>
        <v>0</v>
      </c>
      <c r="Q118" s="145">
        <v>0</v>
      </c>
      <c r="R118" s="145">
        <f t="shared" si="22"/>
        <v>0</v>
      </c>
      <c r="S118" s="145">
        <v>0</v>
      </c>
      <c r="T118" s="146">
        <f t="shared" si="23"/>
        <v>0</v>
      </c>
      <c r="AR118" s="12" t="s">
        <v>200</v>
      </c>
      <c r="AT118" s="12" t="s">
        <v>135</v>
      </c>
      <c r="AU118" s="12" t="s">
        <v>141</v>
      </c>
      <c r="AY118" s="12" t="s">
        <v>133</v>
      </c>
      <c r="BE118" s="147">
        <f t="shared" si="24"/>
        <v>0</v>
      </c>
      <c r="BF118" s="147">
        <f t="shared" si="25"/>
        <v>0</v>
      </c>
      <c r="BG118" s="147">
        <f t="shared" si="26"/>
        <v>0</v>
      </c>
      <c r="BH118" s="147">
        <f t="shared" si="27"/>
        <v>0</v>
      </c>
      <c r="BI118" s="147">
        <f t="shared" si="28"/>
        <v>0</v>
      </c>
      <c r="BJ118" s="12" t="s">
        <v>141</v>
      </c>
      <c r="BK118" s="147">
        <f t="shared" si="29"/>
        <v>0</v>
      </c>
      <c r="BL118" s="12" t="s">
        <v>200</v>
      </c>
      <c r="BM118" s="12" t="s">
        <v>322</v>
      </c>
    </row>
    <row r="119" spans="2:65" s="1" customFormat="1" ht="16.5" customHeight="1">
      <c r="B119" s="135"/>
      <c r="C119" s="136" t="s">
        <v>539</v>
      </c>
      <c r="D119" s="136" t="s">
        <v>135</v>
      </c>
      <c r="E119" s="137" t="s">
        <v>1009</v>
      </c>
      <c r="F119" s="138" t="s">
        <v>1162</v>
      </c>
      <c r="G119" s="139" t="s">
        <v>464</v>
      </c>
      <c r="H119" s="158">
        <v>0.6</v>
      </c>
      <c r="I119" s="141"/>
      <c r="J119" s="142">
        <f t="shared" si="20"/>
        <v>0</v>
      </c>
      <c r="K119" s="138" t="s">
        <v>1</v>
      </c>
      <c r="L119" s="26"/>
      <c r="M119" s="143" t="s">
        <v>1</v>
      </c>
      <c r="N119" s="144" t="s">
        <v>37</v>
      </c>
      <c r="O119" s="45"/>
      <c r="P119" s="145">
        <f t="shared" si="21"/>
        <v>0</v>
      </c>
      <c r="Q119" s="145">
        <v>0</v>
      </c>
      <c r="R119" s="145">
        <f t="shared" si="22"/>
        <v>0</v>
      </c>
      <c r="S119" s="145">
        <v>0</v>
      </c>
      <c r="T119" s="146">
        <f t="shared" si="23"/>
        <v>0</v>
      </c>
      <c r="AR119" s="12" t="s">
        <v>200</v>
      </c>
      <c r="AT119" s="12" t="s">
        <v>135</v>
      </c>
      <c r="AU119" s="12" t="s">
        <v>141</v>
      </c>
      <c r="AY119" s="12" t="s">
        <v>133</v>
      </c>
      <c r="BE119" s="147">
        <f t="shared" si="24"/>
        <v>0</v>
      </c>
      <c r="BF119" s="147">
        <f t="shared" si="25"/>
        <v>0</v>
      </c>
      <c r="BG119" s="147">
        <f t="shared" si="26"/>
        <v>0</v>
      </c>
      <c r="BH119" s="147">
        <f t="shared" si="27"/>
        <v>0</v>
      </c>
      <c r="BI119" s="147">
        <f t="shared" si="28"/>
        <v>0</v>
      </c>
      <c r="BJ119" s="12" t="s">
        <v>141</v>
      </c>
      <c r="BK119" s="147">
        <f t="shared" si="29"/>
        <v>0</v>
      </c>
      <c r="BL119" s="12" t="s">
        <v>200</v>
      </c>
      <c r="BM119" s="12" t="s">
        <v>328</v>
      </c>
    </row>
    <row r="120" spans="2:65" s="10" customFormat="1" ht="22.9" customHeight="1">
      <c r="B120" s="122"/>
      <c r="D120" s="123" t="s">
        <v>64</v>
      </c>
      <c r="E120" s="133" t="s">
        <v>1011</v>
      </c>
      <c r="F120" s="133" t="s">
        <v>1012</v>
      </c>
      <c r="I120" s="125"/>
      <c r="J120" s="134">
        <f>BK120</f>
        <v>0</v>
      </c>
      <c r="L120" s="122"/>
      <c r="M120" s="127"/>
      <c r="N120" s="128"/>
      <c r="O120" s="128"/>
      <c r="P120" s="129">
        <f>SUM(P121:P128)</f>
        <v>0</v>
      </c>
      <c r="Q120" s="128"/>
      <c r="R120" s="129">
        <f>SUM(R121:R128)</f>
        <v>0</v>
      </c>
      <c r="S120" s="128"/>
      <c r="T120" s="130">
        <f>SUM(T121:T128)</f>
        <v>0</v>
      </c>
      <c r="AR120" s="123" t="s">
        <v>141</v>
      </c>
      <c r="AT120" s="131" t="s">
        <v>64</v>
      </c>
      <c r="AU120" s="131" t="s">
        <v>72</v>
      </c>
      <c r="AY120" s="123" t="s">
        <v>133</v>
      </c>
      <c r="BK120" s="132">
        <f>SUM(BK121:BK128)</f>
        <v>0</v>
      </c>
    </row>
    <row r="121" spans="2:65" s="1" customFormat="1" ht="16.5" customHeight="1">
      <c r="B121" s="135"/>
      <c r="C121" s="136" t="s">
        <v>557</v>
      </c>
      <c r="D121" s="136" t="s">
        <v>135</v>
      </c>
      <c r="E121" s="137" t="s">
        <v>1163</v>
      </c>
      <c r="F121" s="138" t="s">
        <v>1020</v>
      </c>
      <c r="G121" s="139" t="s">
        <v>210</v>
      </c>
      <c r="H121" s="140">
        <v>4</v>
      </c>
      <c r="I121" s="141"/>
      <c r="J121" s="142">
        <f t="shared" ref="J121:J128" si="30">ROUND(I121*H121,2)</f>
        <v>0</v>
      </c>
      <c r="K121" s="138" t="s">
        <v>1</v>
      </c>
      <c r="L121" s="26"/>
      <c r="M121" s="143" t="s">
        <v>1</v>
      </c>
      <c r="N121" s="144" t="s">
        <v>37</v>
      </c>
      <c r="O121" s="45"/>
      <c r="P121" s="145">
        <f t="shared" ref="P121:P128" si="31">O121*H121</f>
        <v>0</v>
      </c>
      <c r="Q121" s="145">
        <v>0</v>
      </c>
      <c r="R121" s="145">
        <f t="shared" ref="R121:R128" si="32">Q121*H121</f>
        <v>0</v>
      </c>
      <c r="S121" s="145">
        <v>0</v>
      </c>
      <c r="T121" s="146">
        <f t="shared" ref="T121:T128" si="33">S121*H121</f>
        <v>0</v>
      </c>
      <c r="AR121" s="12" t="s">
        <v>200</v>
      </c>
      <c r="AT121" s="12" t="s">
        <v>135</v>
      </c>
      <c r="AU121" s="12" t="s">
        <v>141</v>
      </c>
      <c r="AY121" s="12" t="s">
        <v>133</v>
      </c>
      <c r="BE121" s="147">
        <f t="shared" ref="BE121:BE128" si="34">IF(N121="základná",J121,0)</f>
        <v>0</v>
      </c>
      <c r="BF121" s="147">
        <f t="shared" ref="BF121:BF128" si="35">IF(N121="znížená",J121,0)</f>
        <v>0</v>
      </c>
      <c r="BG121" s="147">
        <f t="shared" ref="BG121:BG128" si="36">IF(N121="zákl. prenesená",J121,0)</f>
        <v>0</v>
      </c>
      <c r="BH121" s="147">
        <f t="shared" ref="BH121:BH128" si="37">IF(N121="zníž. prenesená",J121,0)</f>
        <v>0</v>
      </c>
      <c r="BI121" s="147">
        <f t="shared" ref="BI121:BI128" si="38">IF(N121="nulová",J121,0)</f>
        <v>0</v>
      </c>
      <c r="BJ121" s="12" t="s">
        <v>141</v>
      </c>
      <c r="BK121" s="147">
        <f t="shared" ref="BK121:BK128" si="39">ROUND(I121*H121,2)</f>
        <v>0</v>
      </c>
      <c r="BL121" s="12" t="s">
        <v>200</v>
      </c>
      <c r="BM121" s="12" t="s">
        <v>334</v>
      </c>
    </row>
    <row r="122" spans="2:65" s="1" customFormat="1" ht="16.5" customHeight="1">
      <c r="B122" s="135"/>
      <c r="C122" s="148" t="s">
        <v>561</v>
      </c>
      <c r="D122" s="148" t="s">
        <v>201</v>
      </c>
      <c r="E122" s="149" t="s">
        <v>1022</v>
      </c>
      <c r="F122" s="150" t="s">
        <v>1023</v>
      </c>
      <c r="G122" s="151" t="s">
        <v>210</v>
      </c>
      <c r="H122" s="152">
        <v>4</v>
      </c>
      <c r="I122" s="153"/>
      <c r="J122" s="154">
        <f t="shared" si="30"/>
        <v>0</v>
      </c>
      <c r="K122" s="150" t="s">
        <v>1</v>
      </c>
      <c r="L122" s="155"/>
      <c r="M122" s="156" t="s">
        <v>1</v>
      </c>
      <c r="N122" s="157" t="s">
        <v>37</v>
      </c>
      <c r="O122" s="45"/>
      <c r="P122" s="145">
        <f t="shared" si="31"/>
        <v>0</v>
      </c>
      <c r="Q122" s="145">
        <v>0</v>
      </c>
      <c r="R122" s="145">
        <f t="shared" si="32"/>
        <v>0</v>
      </c>
      <c r="S122" s="145">
        <v>0</v>
      </c>
      <c r="T122" s="146">
        <f t="shared" si="33"/>
        <v>0</v>
      </c>
      <c r="AR122" s="12" t="s">
        <v>261</v>
      </c>
      <c r="AT122" s="12" t="s">
        <v>201</v>
      </c>
      <c r="AU122" s="12" t="s">
        <v>141</v>
      </c>
      <c r="AY122" s="12" t="s">
        <v>133</v>
      </c>
      <c r="BE122" s="147">
        <f t="shared" si="34"/>
        <v>0</v>
      </c>
      <c r="BF122" s="147">
        <f t="shared" si="35"/>
        <v>0</v>
      </c>
      <c r="BG122" s="147">
        <f t="shared" si="36"/>
        <v>0</v>
      </c>
      <c r="BH122" s="147">
        <f t="shared" si="37"/>
        <v>0</v>
      </c>
      <c r="BI122" s="147">
        <f t="shared" si="38"/>
        <v>0</v>
      </c>
      <c r="BJ122" s="12" t="s">
        <v>141</v>
      </c>
      <c r="BK122" s="147">
        <f t="shared" si="39"/>
        <v>0</v>
      </c>
      <c r="BL122" s="12" t="s">
        <v>200</v>
      </c>
      <c r="BM122" s="12" t="s">
        <v>340</v>
      </c>
    </row>
    <row r="123" spans="2:65" s="1" customFormat="1" ht="16.5" customHeight="1">
      <c r="B123" s="135"/>
      <c r="C123" s="136" t="s">
        <v>622</v>
      </c>
      <c r="D123" s="136" t="s">
        <v>135</v>
      </c>
      <c r="E123" s="137" t="s">
        <v>1164</v>
      </c>
      <c r="F123" s="138" t="s">
        <v>1165</v>
      </c>
      <c r="G123" s="139" t="s">
        <v>210</v>
      </c>
      <c r="H123" s="140">
        <v>4</v>
      </c>
      <c r="I123" s="141"/>
      <c r="J123" s="142">
        <f t="shared" si="30"/>
        <v>0</v>
      </c>
      <c r="K123" s="138" t="s">
        <v>1</v>
      </c>
      <c r="L123" s="26"/>
      <c r="M123" s="143" t="s">
        <v>1</v>
      </c>
      <c r="N123" s="144" t="s">
        <v>37</v>
      </c>
      <c r="O123" s="45"/>
      <c r="P123" s="145">
        <f t="shared" si="31"/>
        <v>0</v>
      </c>
      <c r="Q123" s="145">
        <v>0</v>
      </c>
      <c r="R123" s="145">
        <f t="shared" si="32"/>
        <v>0</v>
      </c>
      <c r="S123" s="145">
        <v>0</v>
      </c>
      <c r="T123" s="146">
        <f t="shared" si="33"/>
        <v>0</v>
      </c>
      <c r="AR123" s="12" t="s">
        <v>200</v>
      </c>
      <c r="AT123" s="12" t="s">
        <v>135</v>
      </c>
      <c r="AU123" s="12" t="s">
        <v>141</v>
      </c>
      <c r="AY123" s="12" t="s">
        <v>133</v>
      </c>
      <c r="BE123" s="147">
        <f t="shared" si="34"/>
        <v>0</v>
      </c>
      <c r="BF123" s="147">
        <f t="shared" si="35"/>
        <v>0</v>
      </c>
      <c r="BG123" s="147">
        <f t="shared" si="36"/>
        <v>0</v>
      </c>
      <c r="BH123" s="147">
        <f t="shared" si="37"/>
        <v>0</v>
      </c>
      <c r="BI123" s="147">
        <f t="shared" si="38"/>
        <v>0</v>
      </c>
      <c r="BJ123" s="12" t="s">
        <v>141</v>
      </c>
      <c r="BK123" s="147">
        <f t="shared" si="39"/>
        <v>0</v>
      </c>
      <c r="BL123" s="12" t="s">
        <v>200</v>
      </c>
      <c r="BM123" s="12" t="s">
        <v>346</v>
      </c>
    </row>
    <row r="124" spans="2:65" s="1" customFormat="1" ht="16.5" customHeight="1">
      <c r="B124" s="135"/>
      <c r="C124" s="148" t="s">
        <v>626</v>
      </c>
      <c r="D124" s="148" t="s">
        <v>201</v>
      </c>
      <c r="E124" s="149" t="s">
        <v>1166</v>
      </c>
      <c r="F124" s="150" t="s">
        <v>1167</v>
      </c>
      <c r="G124" s="151" t="s">
        <v>210</v>
      </c>
      <c r="H124" s="152">
        <v>4</v>
      </c>
      <c r="I124" s="153"/>
      <c r="J124" s="154">
        <f t="shared" si="30"/>
        <v>0</v>
      </c>
      <c r="K124" s="150" t="s">
        <v>1</v>
      </c>
      <c r="L124" s="155"/>
      <c r="M124" s="156" t="s">
        <v>1</v>
      </c>
      <c r="N124" s="157" t="s">
        <v>37</v>
      </c>
      <c r="O124" s="45"/>
      <c r="P124" s="145">
        <f t="shared" si="31"/>
        <v>0</v>
      </c>
      <c r="Q124" s="145">
        <v>0</v>
      </c>
      <c r="R124" s="145">
        <f t="shared" si="32"/>
        <v>0</v>
      </c>
      <c r="S124" s="145">
        <v>0</v>
      </c>
      <c r="T124" s="146">
        <f t="shared" si="33"/>
        <v>0</v>
      </c>
      <c r="AR124" s="12" t="s">
        <v>261</v>
      </c>
      <c r="AT124" s="12" t="s">
        <v>201</v>
      </c>
      <c r="AU124" s="12" t="s">
        <v>141</v>
      </c>
      <c r="AY124" s="12" t="s">
        <v>133</v>
      </c>
      <c r="BE124" s="147">
        <f t="shared" si="34"/>
        <v>0</v>
      </c>
      <c r="BF124" s="147">
        <f t="shared" si="35"/>
        <v>0</v>
      </c>
      <c r="BG124" s="147">
        <f t="shared" si="36"/>
        <v>0</v>
      </c>
      <c r="BH124" s="147">
        <f t="shared" si="37"/>
        <v>0</v>
      </c>
      <c r="BI124" s="147">
        <f t="shared" si="38"/>
        <v>0</v>
      </c>
      <c r="BJ124" s="12" t="s">
        <v>141</v>
      </c>
      <c r="BK124" s="147">
        <f t="shared" si="39"/>
        <v>0</v>
      </c>
      <c r="BL124" s="12" t="s">
        <v>200</v>
      </c>
      <c r="BM124" s="12" t="s">
        <v>353</v>
      </c>
    </row>
    <row r="125" spans="2:65" s="1" customFormat="1" ht="16.5" customHeight="1">
      <c r="B125" s="135"/>
      <c r="C125" s="136" t="s">
        <v>666</v>
      </c>
      <c r="D125" s="136" t="s">
        <v>135</v>
      </c>
      <c r="E125" s="137" t="s">
        <v>1168</v>
      </c>
      <c r="F125" s="138" t="s">
        <v>1169</v>
      </c>
      <c r="G125" s="139" t="s">
        <v>1036</v>
      </c>
      <c r="H125" s="140">
        <v>1</v>
      </c>
      <c r="I125" s="141"/>
      <c r="J125" s="142">
        <f t="shared" si="30"/>
        <v>0</v>
      </c>
      <c r="K125" s="138" t="s">
        <v>1</v>
      </c>
      <c r="L125" s="26"/>
      <c r="M125" s="143" t="s">
        <v>1</v>
      </c>
      <c r="N125" s="144" t="s">
        <v>37</v>
      </c>
      <c r="O125" s="45"/>
      <c r="P125" s="145">
        <f t="shared" si="31"/>
        <v>0</v>
      </c>
      <c r="Q125" s="145">
        <v>0</v>
      </c>
      <c r="R125" s="145">
        <f t="shared" si="32"/>
        <v>0</v>
      </c>
      <c r="S125" s="145">
        <v>0</v>
      </c>
      <c r="T125" s="146">
        <f t="shared" si="33"/>
        <v>0</v>
      </c>
      <c r="AR125" s="12" t="s">
        <v>200</v>
      </c>
      <c r="AT125" s="12" t="s">
        <v>135</v>
      </c>
      <c r="AU125" s="12" t="s">
        <v>141</v>
      </c>
      <c r="AY125" s="12" t="s">
        <v>133</v>
      </c>
      <c r="BE125" s="147">
        <f t="shared" si="34"/>
        <v>0</v>
      </c>
      <c r="BF125" s="147">
        <f t="shared" si="35"/>
        <v>0</v>
      </c>
      <c r="BG125" s="147">
        <f t="shared" si="36"/>
        <v>0</v>
      </c>
      <c r="BH125" s="147">
        <f t="shared" si="37"/>
        <v>0</v>
      </c>
      <c r="BI125" s="147">
        <f t="shared" si="38"/>
        <v>0</v>
      </c>
      <c r="BJ125" s="12" t="s">
        <v>141</v>
      </c>
      <c r="BK125" s="147">
        <f t="shared" si="39"/>
        <v>0</v>
      </c>
      <c r="BL125" s="12" t="s">
        <v>200</v>
      </c>
      <c r="BM125" s="12" t="s">
        <v>361</v>
      </c>
    </row>
    <row r="126" spans="2:65" s="1" customFormat="1" ht="16.5" customHeight="1">
      <c r="B126" s="135"/>
      <c r="C126" s="136" t="s">
        <v>670</v>
      </c>
      <c r="D126" s="136" t="s">
        <v>135</v>
      </c>
      <c r="E126" s="137" t="s">
        <v>1170</v>
      </c>
      <c r="F126" s="138" t="s">
        <v>1171</v>
      </c>
      <c r="G126" s="139" t="s">
        <v>194</v>
      </c>
      <c r="H126" s="140">
        <v>0.19</v>
      </c>
      <c r="I126" s="141"/>
      <c r="J126" s="142">
        <f t="shared" si="30"/>
        <v>0</v>
      </c>
      <c r="K126" s="138" t="s">
        <v>1</v>
      </c>
      <c r="L126" s="26"/>
      <c r="M126" s="143" t="s">
        <v>1</v>
      </c>
      <c r="N126" s="144" t="s">
        <v>37</v>
      </c>
      <c r="O126" s="45"/>
      <c r="P126" s="145">
        <f t="shared" si="31"/>
        <v>0</v>
      </c>
      <c r="Q126" s="145">
        <v>0</v>
      </c>
      <c r="R126" s="145">
        <f t="shared" si="32"/>
        <v>0</v>
      </c>
      <c r="S126" s="145">
        <v>0</v>
      </c>
      <c r="T126" s="146">
        <f t="shared" si="33"/>
        <v>0</v>
      </c>
      <c r="AR126" s="12" t="s">
        <v>200</v>
      </c>
      <c r="AT126" s="12" t="s">
        <v>135</v>
      </c>
      <c r="AU126" s="12" t="s">
        <v>141</v>
      </c>
      <c r="AY126" s="12" t="s">
        <v>133</v>
      </c>
      <c r="BE126" s="147">
        <f t="shared" si="34"/>
        <v>0</v>
      </c>
      <c r="BF126" s="147">
        <f t="shared" si="35"/>
        <v>0</v>
      </c>
      <c r="BG126" s="147">
        <f t="shared" si="36"/>
        <v>0</v>
      </c>
      <c r="BH126" s="147">
        <f t="shared" si="37"/>
        <v>0</v>
      </c>
      <c r="BI126" s="147">
        <f t="shared" si="38"/>
        <v>0</v>
      </c>
      <c r="BJ126" s="12" t="s">
        <v>141</v>
      </c>
      <c r="BK126" s="147">
        <f t="shared" si="39"/>
        <v>0</v>
      </c>
      <c r="BL126" s="12" t="s">
        <v>200</v>
      </c>
      <c r="BM126" s="12" t="s">
        <v>370</v>
      </c>
    </row>
    <row r="127" spans="2:65" s="1" customFormat="1" ht="16.5" customHeight="1">
      <c r="B127" s="135"/>
      <c r="C127" s="136" t="s">
        <v>674</v>
      </c>
      <c r="D127" s="136" t="s">
        <v>135</v>
      </c>
      <c r="E127" s="137" t="s">
        <v>1030</v>
      </c>
      <c r="F127" s="138" t="s">
        <v>1031</v>
      </c>
      <c r="G127" s="139" t="s">
        <v>464</v>
      </c>
      <c r="H127" s="158">
        <v>0.25</v>
      </c>
      <c r="I127" s="141"/>
      <c r="J127" s="142">
        <f t="shared" si="30"/>
        <v>0</v>
      </c>
      <c r="K127" s="138" t="s">
        <v>1</v>
      </c>
      <c r="L127" s="26"/>
      <c r="M127" s="143" t="s">
        <v>1</v>
      </c>
      <c r="N127" s="144" t="s">
        <v>37</v>
      </c>
      <c r="O127" s="45"/>
      <c r="P127" s="145">
        <f t="shared" si="31"/>
        <v>0</v>
      </c>
      <c r="Q127" s="145">
        <v>0</v>
      </c>
      <c r="R127" s="145">
        <f t="shared" si="32"/>
        <v>0</v>
      </c>
      <c r="S127" s="145">
        <v>0</v>
      </c>
      <c r="T127" s="146">
        <f t="shared" si="33"/>
        <v>0</v>
      </c>
      <c r="AR127" s="12" t="s">
        <v>200</v>
      </c>
      <c r="AT127" s="12" t="s">
        <v>135</v>
      </c>
      <c r="AU127" s="12" t="s">
        <v>141</v>
      </c>
      <c r="AY127" s="12" t="s">
        <v>133</v>
      </c>
      <c r="BE127" s="147">
        <f t="shared" si="34"/>
        <v>0</v>
      </c>
      <c r="BF127" s="147">
        <f t="shared" si="35"/>
        <v>0</v>
      </c>
      <c r="BG127" s="147">
        <f t="shared" si="36"/>
        <v>0</v>
      </c>
      <c r="BH127" s="147">
        <f t="shared" si="37"/>
        <v>0</v>
      </c>
      <c r="BI127" s="147">
        <f t="shared" si="38"/>
        <v>0</v>
      </c>
      <c r="BJ127" s="12" t="s">
        <v>141</v>
      </c>
      <c r="BK127" s="147">
        <f t="shared" si="39"/>
        <v>0</v>
      </c>
      <c r="BL127" s="12" t="s">
        <v>200</v>
      </c>
      <c r="BM127" s="12" t="s">
        <v>378</v>
      </c>
    </row>
    <row r="128" spans="2:65" s="1" customFormat="1" ht="16.5" customHeight="1">
      <c r="B128" s="135"/>
      <c r="C128" s="136" t="s">
        <v>678</v>
      </c>
      <c r="D128" s="136" t="s">
        <v>135</v>
      </c>
      <c r="E128" s="137" t="s">
        <v>1032</v>
      </c>
      <c r="F128" s="138" t="s">
        <v>1172</v>
      </c>
      <c r="G128" s="139" t="s">
        <v>464</v>
      </c>
      <c r="H128" s="158">
        <v>0.45</v>
      </c>
      <c r="I128" s="141"/>
      <c r="J128" s="142">
        <f t="shared" si="30"/>
        <v>0</v>
      </c>
      <c r="K128" s="138" t="s">
        <v>1</v>
      </c>
      <c r="L128" s="26"/>
      <c r="M128" s="143" t="s">
        <v>1</v>
      </c>
      <c r="N128" s="144" t="s">
        <v>37</v>
      </c>
      <c r="O128" s="45"/>
      <c r="P128" s="145">
        <f t="shared" si="31"/>
        <v>0</v>
      </c>
      <c r="Q128" s="145">
        <v>0</v>
      </c>
      <c r="R128" s="145">
        <f t="shared" si="32"/>
        <v>0</v>
      </c>
      <c r="S128" s="145">
        <v>0</v>
      </c>
      <c r="T128" s="146">
        <f t="shared" si="33"/>
        <v>0</v>
      </c>
      <c r="AR128" s="12" t="s">
        <v>200</v>
      </c>
      <c r="AT128" s="12" t="s">
        <v>135</v>
      </c>
      <c r="AU128" s="12" t="s">
        <v>141</v>
      </c>
      <c r="AY128" s="12" t="s">
        <v>133</v>
      </c>
      <c r="BE128" s="147">
        <f t="shared" si="34"/>
        <v>0</v>
      </c>
      <c r="BF128" s="147">
        <f t="shared" si="35"/>
        <v>0</v>
      </c>
      <c r="BG128" s="147">
        <f t="shared" si="36"/>
        <v>0</v>
      </c>
      <c r="BH128" s="147">
        <f t="shared" si="37"/>
        <v>0</v>
      </c>
      <c r="BI128" s="147">
        <f t="shared" si="38"/>
        <v>0</v>
      </c>
      <c r="BJ128" s="12" t="s">
        <v>141</v>
      </c>
      <c r="BK128" s="147">
        <f t="shared" si="39"/>
        <v>0</v>
      </c>
      <c r="BL128" s="12" t="s">
        <v>200</v>
      </c>
      <c r="BM128" s="12" t="s">
        <v>386</v>
      </c>
    </row>
    <row r="129" spans="2:65" s="10" customFormat="1" ht="25.9" customHeight="1">
      <c r="B129" s="122"/>
      <c r="D129" s="123" t="s">
        <v>64</v>
      </c>
      <c r="E129" s="124" t="s">
        <v>201</v>
      </c>
      <c r="F129" s="124" t="s">
        <v>1086</v>
      </c>
      <c r="I129" s="125"/>
      <c r="J129" s="126">
        <f>BK129</f>
        <v>0</v>
      </c>
      <c r="L129" s="122"/>
      <c r="M129" s="127"/>
      <c r="N129" s="128"/>
      <c r="O129" s="128"/>
      <c r="P129" s="129">
        <f>P130+P132</f>
        <v>0</v>
      </c>
      <c r="Q129" s="128"/>
      <c r="R129" s="129">
        <f>R130+R132</f>
        <v>0</v>
      </c>
      <c r="S129" s="128"/>
      <c r="T129" s="130">
        <f>T130+T132</f>
        <v>0</v>
      </c>
      <c r="AR129" s="123" t="s">
        <v>147</v>
      </c>
      <c r="AT129" s="131" t="s">
        <v>64</v>
      </c>
      <c r="AU129" s="131" t="s">
        <v>65</v>
      </c>
      <c r="AY129" s="123" t="s">
        <v>133</v>
      </c>
      <c r="BK129" s="132">
        <f>BK130+BK132</f>
        <v>0</v>
      </c>
    </row>
    <row r="130" spans="2:65" s="10" customFormat="1" ht="22.9" customHeight="1">
      <c r="B130" s="122"/>
      <c r="D130" s="123" t="s">
        <v>64</v>
      </c>
      <c r="E130" s="133" t="s">
        <v>1173</v>
      </c>
      <c r="F130" s="133" t="s">
        <v>1174</v>
      </c>
      <c r="I130" s="125"/>
      <c r="J130" s="134">
        <f>BK130</f>
        <v>0</v>
      </c>
      <c r="L130" s="122"/>
      <c r="M130" s="127"/>
      <c r="N130" s="128"/>
      <c r="O130" s="128"/>
      <c r="P130" s="129">
        <f>P131</f>
        <v>0</v>
      </c>
      <c r="Q130" s="128"/>
      <c r="R130" s="129">
        <f>R131</f>
        <v>0</v>
      </c>
      <c r="S130" s="128"/>
      <c r="T130" s="130">
        <f>T131</f>
        <v>0</v>
      </c>
      <c r="AR130" s="123" t="s">
        <v>147</v>
      </c>
      <c r="AT130" s="131" t="s">
        <v>64</v>
      </c>
      <c r="AU130" s="131" t="s">
        <v>72</v>
      </c>
      <c r="AY130" s="123" t="s">
        <v>133</v>
      </c>
      <c r="BK130" s="132">
        <f>BK131</f>
        <v>0</v>
      </c>
    </row>
    <row r="131" spans="2:65" s="1" customFormat="1" ht="16.5" customHeight="1">
      <c r="B131" s="135"/>
      <c r="C131" s="136" t="s">
        <v>702</v>
      </c>
      <c r="D131" s="136" t="s">
        <v>135</v>
      </c>
      <c r="E131" s="137" t="s">
        <v>1175</v>
      </c>
      <c r="F131" s="138" t="s">
        <v>1176</v>
      </c>
      <c r="G131" s="139" t="s">
        <v>364</v>
      </c>
      <c r="H131" s="140">
        <v>30</v>
      </c>
      <c r="I131" s="141"/>
      <c r="J131" s="142">
        <f>ROUND(I131*H131,2)</f>
        <v>0</v>
      </c>
      <c r="K131" s="138" t="s">
        <v>1</v>
      </c>
      <c r="L131" s="26"/>
      <c r="M131" s="143" t="s">
        <v>1</v>
      </c>
      <c r="N131" s="144" t="s">
        <v>37</v>
      </c>
      <c r="O131" s="45"/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2" t="s">
        <v>378</v>
      </c>
      <c r="AT131" s="12" t="s">
        <v>135</v>
      </c>
      <c r="AU131" s="12" t="s">
        <v>141</v>
      </c>
      <c r="AY131" s="12" t="s">
        <v>133</v>
      </c>
      <c r="BE131" s="147">
        <f>IF(N131="základná",J131,0)</f>
        <v>0</v>
      </c>
      <c r="BF131" s="147">
        <f>IF(N131="znížená",J131,0)</f>
        <v>0</v>
      </c>
      <c r="BG131" s="147">
        <f>IF(N131="zákl. prenesená",J131,0)</f>
        <v>0</v>
      </c>
      <c r="BH131" s="147">
        <f>IF(N131="zníž. prenesená",J131,0)</f>
        <v>0</v>
      </c>
      <c r="BI131" s="147">
        <f>IF(N131="nulová",J131,0)</f>
        <v>0</v>
      </c>
      <c r="BJ131" s="12" t="s">
        <v>141</v>
      </c>
      <c r="BK131" s="147">
        <f>ROUND(I131*H131,2)</f>
        <v>0</v>
      </c>
      <c r="BL131" s="12" t="s">
        <v>378</v>
      </c>
      <c r="BM131" s="12" t="s">
        <v>392</v>
      </c>
    </row>
    <row r="132" spans="2:65" s="10" customFormat="1" ht="22.9" customHeight="1">
      <c r="B132" s="122"/>
      <c r="D132" s="123" t="s">
        <v>64</v>
      </c>
      <c r="E132" s="133" t="s">
        <v>1177</v>
      </c>
      <c r="F132" s="133" t="s">
        <v>1178</v>
      </c>
      <c r="I132" s="125"/>
      <c r="J132" s="134">
        <f>BK132</f>
        <v>0</v>
      </c>
      <c r="L132" s="122"/>
      <c r="M132" s="127"/>
      <c r="N132" s="128"/>
      <c r="O132" s="128"/>
      <c r="P132" s="129">
        <f>SUM(P133:P138)</f>
        <v>0</v>
      </c>
      <c r="Q132" s="128"/>
      <c r="R132" s="129">
        <f>SUM(R133:R138)</f>
        <v>0</v>
      </c>
      <c r="S132" s="128"/>
      <c r="T132" s="130">
        <f>SUM(T133:T138)</f>
        <v>0</v>
      </c>
      <c r="AR132" s="123" t="s">
        <v>147</v>
      </c>
      <c r="AT132" s="131" t="s">
        <v>64</v>
      </c>
      <c r="AU132" s="131" t="s">
        <v>72</v>
      </c>
      <c r="AY132" s="123" t="s">
        <v>133</v>
      </c>
      <c r="BK132" s="132">
        <f>SUM(BK133:BK138)</f>
        <v>0</v>
      </c>
    </row>
    <row r="133" spans="2:65" s="1" customFormat="1" ht="16.5" customHeight="1">
      <c r="B133" s="135"/>
      <c r="C133" s="136" t="s">
        <v>1179</v>
      </c>
      <c r="D133" s="136" t="s">
        <v>135</v>
      </c>
      <c r="E133" s="137" t="s">
        <v>1180</v>
      </c>
      <c r="F133" s="138" t="s">
        <v>1181</v>
      </c>
      <c r="G133" s="139" t="s">
        <v>210</v>
      </c>
      <c r="H133" s="140">
        <v>1</v>
      </c>
      <c r="I133" s="141"/>
      <c r="J133" s="142">
        <f t="shared" ref="J133:J138" si="40">ROUND(I133*H133,2)</f>
        <v>0</v>
      </c>
      <c r="K133" s="138" t="s">
        <v>956</v>
      </c>
      <c r="L133" s="26"/>
      <c r="M133" s="143" t="s">
        <v>1</v>
      </c>
      <c r="N133" s="144" t="s">
        <v>37</v>
      </c>
      <c r="O133" s="45"/>
      <c r="P133" s="145">
        <f t="shared" ref="P133:P138" si="41">O133*H133</f>
        <v>0</v>
      </c>
      <c r="Q133" s="145">
        <v>0</v>
      </c>
      <c r="R133" s="145">
        <f t="shared" ref="R133:R138" si="42">Q133*H133</f>
        <v>0</v>
      </c>
      <c r="S133" s="145">
        <v>0</v>
      </c>
      <c r="T133" s="146">
        <f t="shared" ref="T133:T138" si="43">S133*H133</f>
        <v>0</v>
      </c>
      <c r="AR133" s="12" t="s">
        <v>378</v>
      </c>
      <c r="AT133" s="12" t="s">
        <v>135</v>
      </c>
      <c r="AU133" s="12" t="s">
        <v>141</v>
      </c>
      <c r="AY133" s="12" t="s">
        <v>133</v>
      </c>
      <c r="BE133" s="147">
        <f t="shared" ref="BE133:BE138" si="44">IF(N133="základná",J133,0)</f>
        <v>0</v>
      </c>
      <c r="BF133" s="147">
        <f t="shared" ref="BF133:BF138" si="45">IF(N133="znížená",J133,0)</f>
        <v>0</v>
      </c>
      <c r="BG133" s="147">
        <f t="shared" ref="BG133:BG138" si="46">IF(N133="zákl. prenesená",J133,0)</f>
        <v>0</v>
      </c>
      <c r="BH133" s="147">
        <f t="shared" ref="BH133:BH138" si="47">IF(N133="zníž. prenesená",J133,0)</f>
        <v>0</v>
      </c>
      <c r="BI133" s="147">
        <f t="shared" ref="BI133:BI138" si="48">IF(N133="nulová",J133,0)</f>
        <v>0</v>
      </c>
      <c r="BJ133" s="12" t="s">
        <v>141</v>
      </c>
      <c r="BK133" s="147">
        <f t="shared" ref="BK133:BK138" si="49">ROUND(I133*H133,2)</f>
        <v>0</v>
      </c>
      <c r="BL133" s="12" t="s">
        <v>378</v>
      </c>
      <c r="BM133" s="12" t="s">
        <v>400</v>
      </c>
    </row>
    <row r="134" spans="2:65" s="1" customFormat="1" ht="27" customHeight="1">
      <c r="B134" s="135"/>
      <c r="C134" s="148" t="s">
        <v>1182</v>
      </c>
      <c r="D134" s="148" t="s">
        <v>201</v>
      </c>
      <c r="E134" s="149" t="s">
        <v>1183</v>
      </c>
      <c r="F134" s="150" t="s">
        <v>1479</v>
      </c>
      <c r="G134" s="151" t="s">
        <v>210</v>
      </c>
      <c r="H134" s="152">
        <v>1</v>
      </c>
      <c r="I134" s="153"/>
      <c r="J134" s="154">
        <f t="shared" si="40"/>
        <v>0</v>
      </c>
      <c r="K134" s="150" t="s">
        <v>956</v>
      </c>
      <c r="L134" s="155"/>
      <c r="M134" s="156" t="s">
        <v>1</v>
      </c>
      <c r="N134" s="157" t="s">
        <v>37</v>
      </c>
      <c r="O134" s="45"/>
      <c r="P134" s="145">
        <f t="shared" si="41"/>
        <v>0</v>
      </c>
      <c r="Q134" s="145">
        <v>0</v>
      </c>
      <c r="R134" s="145">
        <f t="shared" si="42"/>
        <v>0</v>
      </c>
      <c r="S134" s="145">
        <v>0</v>
      </c>
      <c r="T134" s="146">
        <f t="shared" si="43"/>
        <v>0</v>
      </c>
      <c r="AR134" s="12" t="s">
        <v>774</v>
      </c>
      <c r="AT134" s="12" t="s">
        <v>201</v>
      </c>
      <c r="AU134" s="12" t="s">
        <v>141</v>
      </c>
      <c r="AY134" s="12" t="s">
        <v>133</v>
      </c>
      <c r="BE134" s="147">
        <f t="shared" si="44"/>
        <v>0</v>
      </c>
      <c r="BF134" s="147">
        <f t="shared" si="45"/>
        <v>0</v>
      </c>
      <c r="BG134" s="147">
        <f t="shared" si="46"/>
        <v>0</v>
      </c>
      <c r="BH134" s="147">
        <f t="shared" si="47"/>
        <v>0</v>
      </c>
      <c r="BI134" s="147">
        <f t="shared" si="48"/>
        <v>0</v>
      </c>
      <c r="BJ134" s="12" t="s">
        <v>141</v>
      </c>
      <c r="BK134" s="147">
        <f t="shared" si="49"/>
        <v>0</v>
      </c>
      <c r="BL134" s="12" t="s">
        <v>378</v>
      </c>
      <c r="BM134" s="12" t="s">
        <v>408</v>
      </c>
    </row>
    <row r="135" spans="2:65" s="1" customFormat="1" ht="16.5" customHeight="1">
      <c r="B135" s="135"/>
      <c r="C135" s="136" t="s">
        <v>708</v>
      </c>
      <c r="D135" s="136" t="s">
        <v>135</v>
      </c>
      <c r="E135" s="137" t="s">
        <v>1184</v>
      </c>
      <c r="F135" s="138" t="s">
        <v>1185</v>
      </c>
      <c r="G135" s="139" t="s">
        <v>1036</v>
      </c>
      <c r="H135" s="140">
        <v>1</v>
      </c>
      <c r="I135" s="141"/>
      <c r="J135" s="142">
        <f t="shared" si="40"/>
        <v>0</v>
      </c>
      <c r="K135" s="138" t="s">
        <v>1</v>
      </c>
      <c r="L135" s="26"/>
      <c r="M135" s="143" t="s">
        <v>1</v>
      </c>
      <c r="N135" s="144" t="s">
        <v>37</v>
      </c>
      <c r="O135" s="45"/>
      <c r="P135" s="145">
        <f t="shared" si="41"/>
        <v>0</v>
      </c>
      <c r="Q135" s="145">
        <v>0</v>
      </c>
      <c r="R135" s="145">
        <f t="shared" si="42"/>
        <v>0</v>
      </c>
      <c r="S135" s="145">
        <v>0</v>
      </c>
      <c r="T135" s="146">
        <f t="shared" si="43"/>
        <v>0</v>
      </c>
      <c r="AR135" s="12" t="s">
        <v>378</v>
      </c>
      <c r="AT135" s="12" t="s">
        <v>135</v>
      </c>
      <c r="AU135" s="12" t="s">
        <v>141</v>
      </c>
      <c r="AY135" s="12" t="s">
        <v>133</v>
      </c>
      <c r="BE135" s="147">
        <f t="shared" si="44"/>
        <v>0</v>
      </c>
      <c r="BF135" s="147">
        <f t="shared" si="45"/>
        <v>0</v>
      </c>
      <c r="BG135" s="147">
        <f t="shared" si="46"/>
        <v>0</v>
      </c>
      <c r="BH135" s="147">
        <f t="shared" si="47"/>
        <v>0</v>
      </c>
      <c r="BI135" s="147">
        <f t="shared" si="48"/>
        <v>0</v>
      </c>
      <c r="BJ135" s="12" t="s">
        <v>141</v>
      </c>
      <c r="BK135" s="147">
        <f t="shared" si="49"/>
        <v>0</v>
      </c>
      <c r="BL135" s="12" t="s">
        <v>378</v>
      </c>
      <c r="BM135" s="12" t="s">
        <v>416</v>
      </c>
    </row>
    <row r="136" spans="2:65" s="1" customFormat="1" ht="16.5" customHeight="1">
      <c r="B136" s="135"/>
      <c r="C136" s="136" t="s">
        <v>712</v>
      </c>
      <c r="D136" s="136" t="s">
        <v>135</v>
      </c>
      <c r="E136" s="137" t="s">
        <v>1186</v>
      </c>
      <c r="F136" s="138" t="s">
        <v>1187</v>
      </c>
      <c r="G136" s="139" t="s">
        <v>1036</v>
      </c>
      <c r="H136" s="140">
        <v>1</v>
      </c>
      <c r="I136" s="141"/>
      <c r="J136" s="142">
        <f t="shared" si="40"/>
        <v>0</v>
      </c>
      <c r="K136" s="138" t="s">
        <v>1</v>
      </c>
      <c r="L136" s="26"/>
      <c r="M136" s="143" t="s">
        <v>1</v>
      </c>
      <c r="N136" s="144" t="s">
        <v>37</v>
      </c>
      <c r="O136" s="45"/>
      <c r="P136" s="145">
        <f t="shared" si="41"/>
        <v>0</v>
      </c>
      <c r="Q136" s="145">
        <v>0</v>
      </c>
      <c r="R136" s="145">
        <f t="shared" si="42"/>
        <v>0</v>
      </c>
      <c r="S136" s="145">
        <v>0</v>
      </c>
      <c r="T136" s="146">
        <f t="shared" si="43"/>
        <v>0</v>
      </c>
      <c r="AR136" s="12" t="s">
        <v>378</v>
      </c>
      <c r="AT136" s="12" t="s">
        <v>135</v>
      </c>
      <c r="AU136" s="12" t="s">
        <v>141</v>
      </c>
      <c r="AY136" s="12" t="s">
        <v>133</v>
      </c>
      <c r="BE136" s="147">
        <f t="shared" si="44"/>
        <v>0</v>
      </c>
      <c r="BF136" s="147">
        <f t="shared" si="45"/>
        <v>0</v>
      </c>
      <c r="BG136" s="147">
        <f t="shared" si="46"/>
        <v>0</v>
      </c>
      <c r="BH136" s="147">
        <f t="shared" si="47"/>
        <v>0</v>
      </c>
      <c r="BI136" s="147">
        <f t="shared" si="48"/>
        <v>0</v>
      </c>
      <c r="BJ136" s="12" t="s">
        <v>141</v>
      </c>
      <c r="BK136" s="147">
        <f t="shared" si="49"/>
        <v>0</v>
      </c>
      <c r="BL136" s="12" t="s">
        <v>378</v>
      </c>
      <c r="BM136" s="12" t="s">
        <v>424</v>
      </c>
    </row>
    <row r="137" spans="2:65" s="1" customFormat="1" ht="16.5" customHeight="1">
      <c r="B137" s="135"/>
      <c r="C137" s="136" t="s">
        <v>716</v>
      </c>
      <c r="D137" s="136" t="s">
        <v>135</v>
      </c>
      <c r="E137" s="137" t="s">
        <v>1188</v>
      </c>
      <c r="F137" s="138" t="s">
        <v>1189</v>
      </c>
      <c r="G137" s="139" t="s">
        <v>1036</v>
      </c>
      <c r="H137" s="140">
        <v>1</v>
      </c>
      <c r="I137" s="141"/>
      <c r="J137" s="142">
        <f t="shared" si="40"/>
        <v>0</v>
      </c>
      <c r="K137" s="138" t="s">
        <v>1</v>
      </c>
      <c r="L137" s="26"/>
      <c r="M137" s="143" t="s">
        <v>1</v>
      </c>
      <c r="N137" s="144" t="s">
        <v>37</v>
      </c>
      <c r="O137" s="45"/>
      <c r="P137" s="145">
        <f t="shared" si="41"/>
        <v>0</v>
      </c>
      <c r="Q137" s="145">
        <v>0</v>
      </c>
      <c r="R137" s="145">
        <f t="shared" si="42"/>
        <v>0</v>
      </c>
      <c r="S137" s="145">
        <v>0</v>
      </c>
      <c r="T137" s="146">
        <f t="shared" si="43"/>
        <v>0</v>
      </c>
      <c r="AR137" s="12" t="s">
        <v>378</v>
      </c>
      <c r="AT137" s="12" t="s">
        <v>135</v>
      </c>
      <c r="AU137" s="12" t="s">
        <v>141</v>
      </c>
      <c r="AY137" s="12" t="s">
        <v>133</v>
      </c>
      <c r="BE137" s="147">
        <f t="shared" si="44"/>
        <v>0</v>
      </c>
      <c r="BF137" s="147">
        <f t="shared" si="45"/>
        <v>0</v>
      </c>
      <c r="BG137" s="147">
        <f t="shared" si="46"/>
        <v>0</v>
      </c>
      <c r="BH137" s="147">
        <f t="shared" si="47"/>
        <v>0</v>
      </c>
      <c r="BI137" s="147">
        <f t="shared" si="48"/>
        <v>0</v>
      </c>
      <c r="BJ137" s="12" t="s">
        <v>141</v>
      </c>
      <c r="BK137" s="147">
        <f t="shared" si="49"/>
        <v>0</v>
      </c>
      <c r="BL137" s="12" t="s">
        <v>378</v>
      </c>
      <c r="BM137" s="12" t="s">
        <v>438</v>
      </c>
    </row>
    <row r="138" spans="2:65" s="1" customFormat="1" ht="16.5" customHeight="1">
      <c r="B138" s="135"/>
      <c r="C138" s="136" t="s">
        <v>722</v>
      </c>
      <c r="D138" s="136" t="s">
        <v>135</v>
      </c>
      <c r="E138" s="137" t="s">
        <v>1190</v>
      </c>
      <c r="F138" s="138" t="s">
        <v>1191</v>
      </c>
      <c r="G138" s="139" t="s">
        <v>1036</v>
      </c>
      <c r="H138" s="140">
        <v>1</v>
      </c>
      <c r="I138" s="141"/>
      <c r="J138" s="142">
        <f t="shared" si="40"/>
        <v>0</v>
      </c>
      <c r="K138" s="138" t="s">
        <v>1</v>
      </c>
      <c r="L138" s="26"/>
      <c r="M138" s="143" t="s">
        <v>1</v>
      </c>
      <c r="N138" s="144" t="s">
        <v>37</v>
      </c>
      <c r="O138" s="45"/>
      <c r="P138" s="145">
        <f t="shared" si="41"/>
        <v>0</v>
      </c>
      <c r="Q138" s="145">
        <v>0</v>
      </c>
      <c r="R138" s="145">
        <f t="shared" si="42"/>
        <v>0</v>
      </c>
      <c r="S138" s="145">
        <v>0</v>
      </c>
      <c r="T138" s="146">
        <f t="shared" si="43"/>
        <v>0</v>
      </c>
      <c r="AR138" s="12" t="s">
        <v>378</v>
      </c>
      <c r="AT138" s="12" t="s">
        <v>135</v>
      </c>
      <c r="AU138" s="12" t="s">
        <v>141</v>
      </c>
      <c r="AY138" s="12" t="s">
        <v>133</v>
      </c>
      <c r="BE138" s="147">
        <f t="shared" si="44"/>
        <v>0</v>
      </c>
      <c r="BF138" s="147">
        <f t="shared" si="45"/>
        <v>0</v>
      </c>
      <c r="BG138" s="147">
        <f t="shared" si="46"/>
        <v>0</v>
      </c>
      <c r="BH138" s="147">
        <f t="shared" si="47"/>
        <v>0</v>
      </c>
      <c r="BI138" s="147">
        <f t="shared" si="48"/>
        <v>0</v>
      </c>
      <c r="BJ138" s="12" t="s">
        <v>141</v>
      </c>
      <c r="BK138" s="147">
        <f t="shared" si="49"/>
        <v>0</v>
      </c>
      <c r="BL138" s="12" t="s">
        <v>378</v>
      </c>
      <c r="BM138" s="12" t="s">
        <v>445</v>
      </c>
    </row>
    <row r="139" spans="2:65" s="10" customFormat="1" ht="25.9" customHeight="1">
      <c r="B139" s="122"/>
      <c r="D139" s="123" t="s">
        <v>64</v>
      </c>
      <c r="E139" s="124" t="s">
        <v>1097</v>
      </c>
      <c r="F139" s="124" t="s">
        <v>1098</v>
      </c>
      <c r="I139" s="125"/>
      <c r="J139" s="126">
        <f>BK139</f>
        <v>0</v>
      </c>
      <c r="L139" s="122"/>
      <c r="M139" s="127"/>
      <c r="N139" s="128"/>
      <c r="O139" s="128"/>
      <c r="P139" s="129">
        <f>SUM(P140:P141)</f>
        <v>0</v>
      </c>
      <c r="Q139" s="128"/>
      <c r="R139" s="129">
        <f>SUM(R140:R141)</f>
        <v>0</v>
      </c>
      <c r="S139" s="128"/>
      <c r="T139" s="130">
        <f>SUM(T140:T141)</f>
        <v>0</v>
      </c>
      <c r="AR139" s="123" t="s">
        <v>140</v>
      </c>
      <c r="AT139" s="131" t="s">
        <v>64</v>
      </c>
      <c r="AU139" s="131" t="s">
        <v>65</v>
      </c>
      <c r="AY139" s="123" t="s">
        <v>133</v>
      </c>
      <c r="BK139" s="132">
        <f>SUM(BK140:BK141)</f>
        <v>0</v>
      </c>
    </row>
    <row r="140" spans="2:65" s="1" customFormat="1" ht="16.5" customHeight="1">
      <c r="B140" s="135"/>
      <c r="C140" s="136" t="s">
        <v>1192</v>
      </c>
      <c r="D140" s="136" t="s">
        <v>135</v>
      </c>
      <c r="E140" s="137" t="s">
        <v>1193</v>
      </c>
      <c r="F140" s="138" t="s">
        <v>1194</v>
      </c>
      <c r="G140" s="139" t="s">
        <v>936</v>
      </c>
      <c r="H140" s="140">
        <v>16</v>
      </c>
      <c r="I140" s="141"/>
      <c r="J140" s="142">
        <f>ROUND(I140*H140,2)</f>
        <v>0</v>
      </c>
      <c r="K140" s="138" t="s">
        <v>956</v>
      </c>
      <c r="L140" s="26"/>
      <c r="M140" s="143" t="s">
        <v>1</v>
      </c>
      <c r="N140" s="144" t="s">
        <v>37</v>
      </c>
      <c r="O140" s="45"/>
      <c r="P140" s="145">
        <f>O140*H140</f>
        <v>0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2" t="s">
        <v>1102</v>
      </c>
      <c r="AT140" s="12" t="s">
        <v>135</v>
      </c>
      <c r="AU140" s="12" t="s">
        <v>72</v>
      </c>
      <c r="AY140" s="12" t="s">
        <v>133</v>
      </c>
      <c r="BE140" s="147">
        <f>IF(N140="základná",J140,0)</f>
        <v>0</v>
      </c>
      <c r="BF140" s="147">
        <f>IF(N140="znížená",J140,0)</f>
        <v>0</v>
      </c>
      <c r="BG140" s="147">
        <f>IF(N140="zákl. prenesená",J140,0)</f>
        <v>0</v>
      </c>
      <c r="BH140" s="147">
        <f>IF(N140="zníž. prenesená",J140,0)</f>
        <v>0</v>
      </c>
      <c r="BI140" s="147">
        <f>IF(N140="nulová",J140,0)</f>
        <v>0</v>
      </c>
      <c r="BJ140" s="12" t="s">
        <v>141</v>
      </c>
      <c r="BK140" s="147">
        <f>ROUND(I140*H140,2)</f>
        <v>0</v>
      </c>
      <c r="BL140" s="12" t="s">
        <v>1102</v>
      </c>
      <c r="BM140" s="12" t="s">
        <v>452</v>
      </c>
    </row>
    <row r="141" spans="2:65" s="1" customFormat="1" ht="16.5" customHeight="1">
      <c r="B141" s="135"/>
      <c r="C141" s="136" t="s">
        <v>730</v>
      </c>
      <c r="D141" s="136" t="s">
        <v>135</v>
      </c>
      <c r="E141" s="137" t="s">
        <v>1195</v>
      </c>
      <c r="F141" s="138" t="s">
        <v>1196</v>
      </c>
      <c r="G141" s="139" t="s">
        <v>1036</v>
      </c>
      <c r="H141" s="140">
        <v>1</v>
      </c>
      <c r="I141" s="141"/>
      <c r="J141" s="142">
        <f>ROUND(I141*H141,2)</f>
        <v>0</v>
      </c>
      <c r="K141" s="138" t="s">
        <v>1</v>
      </c>
      <c r="L141" s="26"/>
      <c r="M141" s="159" t="s">
        <v>1</v>
      </c>
      <c r="N141" s="160" t="s">
        <v>37</v>
      </c>
      <c r="O141" s="16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2" t="s">
        <v>1102</v>
      </c>
      <c r="AT141" s="12" t="s">
        <v>135</v>
      </c>
      <c r="AU141" s="12" t="s">
        <v>72</v>
      </c>
      <c r="AY141" s="12" t="s">
        <v>133</v>
      </c>
      <c r="BE141" s="147">
        <f>IF(N141="základná",J141,0)</f>
        <v>0</v>
      </c>
      <c r="BF141" s="147">
        <f>IF(N141="znížená",J141,0)</f>
        <v>0</v>
      </c>
      <c r="BG141" s="147">
        <f>IF(N141="zákl. prenesená",J141,0)</f>
        <v>0</v>
      </c>
      <c r="BH141" s="147">
        <f>IF(N141="zníž. prenesená",J141,0)</f>
        <v>0</v>
      </c>
      <c r="BI141" s="147">
        <f>IF(N141="nulová",J141,0)</f>
        <v>0</v>
      </c>
      <c r="BJ141" s="12" t="s">
        <v>141</v>
      </c>
      <c r="BK141" s="147">
        <f>ROUND(I141*H141,2)</f>
        <v>0</v>
      </c>
      <c r="BL141" s="12" t="s">
        <v>1102</v>
      </c>
      <c r="BM141" s="12" t="s">
        <v>459</v>
      </c>
    </row>
    <row r="142" spans="2:65" s="1" customFormat="1" ht="6.95" customHeight="1">
      <c r="B142" s="35"/>
      <c r="C142" s="36"/>
      <c r="D142" s="36"/>
      <c r="E142" s="36"/>
      <c r="F142" s="36"/>
      <c r="G142" s="36"/>
      <c r="H142" s="36"/>
      <c r="I142" s="96"/>
      <c r="J142" s="36"/>
      <c r="K142" s="36"/>
      <c r="L142" s="26"/>
    </row>
  </sheetData>
  <autoFilter ref="C88:K14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5"/>
  <sheetViews>
    <sheetView showGridLines="0" topLeftCell="A77" workbookViewId="0">
      <selection activeCell="F104" sqref="F10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85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89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MŠ Tovarne</v>
      </c>
      <c r="F7" s="203"/>
      <c r="G7" s="203"/>
      <c r="H7" s="203"/>
      <c r="L7" s="15"/>
    </row>
    <row r="8" spans="2:46" s="1" customFormat="1" ht="12" customHeight="1">
      <c r="B8" s="26"/>
      <c r="D8" s="21" t="s">
        <v>90</v>
      </c>
      <c r="I8" s="80"/>
      <c r="L8" s="26"/>
    </row>
    <row r="9" spans="2:46" s="1" customFormat="1" ht="36.950000000000003" customHeight="1">
      <c r="B9" s="26"/>
      <c r="E9" s="182" t="s">
        <v>1197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>
        <f>'Rekapitulácia stavby'!AN8</f>
        <v>44041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ROUND(J84,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ROUND((SUM(BE84:BE104)),  2)</f>
        <v>0</v>
      </c>
      <c r="I33" s="88">
        <v>0.2</v>
      </c>
      <c r="J33" s="87">
        <f>ROUND(((SUM(BE84:BE104))*I33),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ROUND((SUM(BF84:BF104)),  2)</f>
        <v>0</v>
      </c>
      <c r="I34" s="88">
        <v>0.2</v>
      </c>
      <c r="J34" s="87">
        <f>ROUND(((SUM(BF84:BF104))*I34),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ROUND((SUM(BG84:BG104)),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ROUND((SUM(BH84:BH104)),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ROUND((SUM(BI84:BI104)),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92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MŠ Tovarne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90</v>
      </c>
      <c r="I49" s="80"/>
      <c r="L49" s="26"/>
    </row>
    <row r="50" spans="2:47" s="1" customFormat="1" ht="16.5" customHeight="1">
      <c r="B50" s="26"/>
      <c r="E50" s="182" t="str">
        <f>E9</f>
        <v>05 - Vzduchotechnika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>
        <f>IF(J12="","",J12)</f>
        <v>44041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93</v>
      </c>
      <c r="D57" s="89"/>
      <c r="E57" s="89"/>
      <c r="F57" s="89"/>
      <c r="G57" s="89"/>
      <c r="H57" s="89"/>
      <c r="I57" s="99"/>
      <c r="J57" s="100" t="s">
        <v>94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95</v>
      </c>
      <c r="I59" s="80"/>
      <c r="J59" s="56">
        <f>J84</f>
        <v>0</v>
      </c>
      <c r="L59" s="26"/>
      <c r="AU59" s="12" t="s">
        <v>96</v>
      </c>
    </row>
    <row r="60" spans="2:47" s="7" customFormat="1" ht="24.95" customHeight="1">
      <c r="B60" s="102"/>
      <c r="D60" s="103" t="s">
        <v>106</v>
      </c>
      <c r="E60" s="104"/>
      <c r="F60" s="104"/>
      <c r="G60" s="104"/>
      <c r="H60" s="104"/>
      <c r="I60" s="105"/>
      <c r="J60" s="106">
        <f>J85</f>
        <v>0</v>
      </c>
      <c r="L60" s="102"/>
    </row>
    <row r="61" spans="2:47" s="8" customFormat="1" ht="19.899999999999999" customHeight="1">
      <c r="B61" s="107"/>
      <c r="D61" s="108" t="s">
        <v>108</v>
      </c>
      <c r="E61" s="109"/>
      <c r="F61" s="109"/>
      <c r="G61" s="109"/>
      <c r="H61" s="109"/>
      <c r="I61" s="110"/>
      <c r="J61" s="111">
        <f>J86</f>
        <v>0</v>
      </c>
      <c r="L61" s="107"/>
    </row>
    <row r="62" spans="2:47" s="8" customFormat="1" ht="19.899999999999999" customHeight="1">
      <c r="B62" s="107"/>
      <c r="D62" s="108" t="s">
        <v>1198</v>
      </c>
      <c r="E62" s="109"/>
      <c r="F62" s="109"/>
      <c r="G62" s="109"/>
      <c r="H62" s="109"/>
      <c r="I62" s="110"/>
      <c r="J62" s="111">
        <f>J89</f>
        <v>0</v>
      </c>
      <c r="L62" s="107"/>
    </row>
    <row r="63" spans="2:47" s="7" customFormat="1" ht="24.95" customHeight="1">
      <c r="B63" s="102"/>
      <c r="D63" s="103" t="s">
        <v>1199</v>
      </c>
      <c r="E63" s="104"/>
      <c r="F63" s="104"/>
      <c r="G63" s="104"/>
      <c r="H63" s="104"/>
      <c r="I63" s="105"/>
      <c r="J63" s="106">
        <f>J92</f>
        <v>0</v>
      </c>
      <c r="L63" s="102"/>
    </row>
    <row r="64" spans="2:47" s="8" customFormat="1" ht="19.899999999999999" customHeight="1">
      <c r="B64" s="107"/>
      <c r="D64" s="108" t="s">
        <v>1200</v>
      </c>
      <c r="E64" s="109"/>
      <c r="F64" s="109"/>
      <c r="G64" s="109"/>
      <c r="H64" s="109"/>
      <c r="I64" s="110"/>
      <c r="J64" s="111">
        <f>J93</f>
        <v>0</v>
      </c>
      <c r="L64" s="107"/>
    </row>
    <row r="65" spans="2:12" s="1" customFormat="1" ht="21.75" customHeight="1">
      <c r="B65" s="26"/>
      <c r="I65" s="80"/>
      <c r="L65" s="26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96"/>
      <c r="J66" s="36"/>
      <c r="K66" s="36"/>
      <c r="L66" s="26"/>
    </row>
    <row r="70" spans="2:12" s="1" customFormat="1" ht="6.95" customHeight="1">
      <c r="B70" s="37"/>
      <c r="C70" s="38"/>
      <c r="D70" s="38"/>
      <c r="E70" s="38"/>
      <c r="F70" s="38"/>
      <c r="G70" s="38"/>
      <c r="H70" s="38"/>
      <c r="I70" s="97"/>
      <c r="J70" s="38"/>
      <c r="K70" s="38"/>
      <c r="L70" s="26"/>
    </row>
    <row r="71" spans="2:12" s="1" customFormat="1" ht="24.95" customHeight="1">
      <c r="B71" s="26"/>
      <c r="C71" s="16" t="s">
        <v>119</v>
      </c>
      <c r="I71" s="80"/>
      <c r="L71" s="26"/>
    </row>
    <row r="72" spans="2:12" s="1" customFormat="1" ht="6.95" customHeight="1">
      <c r="B72" s="26"/>
      <c r="I72" s="80"/>
      <c r="L72" s="26"/>
    </row>
    <row r="73" spans="2:12" s="1" customFormat="1" ht="12" customHeight="1">
      <c r="B73" s="26"/>
      <c r="C73" s="21" t="s">
        <v>15</v>
      </c>
      <c r="I73" s="80"/>
      <c r="L73" s="26"/>
    </row>
    <row r="74" spans="2:12" s="1" customFormat="1" ht="16.5" customHeight="1">
      <c r="B74" s="26"/>
      <c r="E74" s="202" t="str">
        <f>E7</f>
        <v>MŠ Tovarne</v>
      </c>
      <c r="F74" s="203"/>
      <c r="G74" s="203"/>
      <c r="H74" s="203"/>
      <c r="I74" s="80"/>
      <c r="L74" s="26"/>
    </row>
    <row r="75" spans="2:12" s="1" customFormat="1" ht="12" customHeight="1">
      <c r="B75" s="26"/>
      <c r="C75" s="21" t="s">
        <v>90</v>
      </c>
      <c r="I75" s="80"/>
      <c r="L75" s="26"/>
    </row>
    <row r="76" spans="2:12" s="1" customFormat="1" ht="16.5" customHeight="1">
      <c r="B76" s="26"/>
      <c r="E76" s="182" t="str">
        <f>E9</f>
        <v>05 - Vzduchotechnika</v>
      </c>
      <c r="F76" s="181"/>
      <c r="G76" s="181"/>
      <c r="H76" s="181"/>
      <c r="I76" s="80"/>
      <c r="L76" s="26"/>
    </row>
    <row r="77" spans="2:12" s="1" customFormat="1" ht="6.95" customHeight="1">
      <c r="B77" s="26"/>
      <c r="I77" s="80"/>
      <c r="L77" s="26"/>
    </row>
    <row r="78" spans="2:12" s="1" customFormat="1" ht="12" customHeight="1">
      <c r="B78" s="26"/>
      <c r="C78" s="21" t="s">
        <v>19</v>
      </c>
      <c r="F78" s="12" t="str">
        <f>F12</f>
        <v xml:space="preserve"> </v>
      </c>
      <c r="I78" s="81" t="s">
        <v>21</v>
      </c>
      <c r="J78" s="42">
        <f>IF(J12="","",J12)</f>
        <v>44041</v>
      </c>
      <c r="L78" s="26"/>
    </row>
    <row r="79" spans="2:12" s="1" customFormat="1" ht="6.95" customHeight="1">
      <c r="B79" s="26"/>
      <c r="I79" s="80"/>
      <c r="L79" s="26"/>
    </row>
    <row r="80" spans="2:12" s="1" customFormat="1" ht="13.7" customHeight="1">
      <c r="B80" s="26"/>
      <c r="C80" s="21" t="s">
        <v>22</v>
      </c>
      <c r="F80" s="12" t="str">
        <f>E15</f>
        <v xml:space="preserve"> </v>
      </c>
      <c r="I80" s="81" t="s">
        <v>27</v>
      </c>
      <c r="J80" s="24" t="str">
        <f>E21</f>
        <v xml:space="preserve"> </v>
      </c>
      <c r="L80" s="26"/>
    </row>
    <row r="81" spans="2:65" s="1" customFormat="1" ht="13.7" customHeight="1">
      <c r="B81" s="26"/>
      <c r="C81" s="21" t="s">
        <v>25</v>
      </c>
      <c r="F81" s="12" t="str">
        <f>IF(E18="","",E18)</f>
        <v>Vyplň údaj</v>
      </c>
      <c r="I81" s="81" t="s">
        <v>29</v>
      </c>
      <c r="J81" s="24" t="str">
        <f>E24</f>
        <v xml:space="preserve"> </v>
      </c>
      <c r="L81" s="26"/>
    </row>
    <row r="82" spans="2:65" s="1" customFormat="1" ht="10.35" customHeight="1">
      <c r="B82" s="26"/>
      <c r="I82" s="80"/>
      <c r="L82" s="26"/>
    </row>
    <row r="83" spans="2:65" s="9" customFormat="1" ht="29.25" customHeight="1">
      <c r="B83" s="112"/>
      <c r="C83" s="113" t="s">
        <v>120</v>
      </c>
      <c r="D83" s="114" t="s">
        <v>50</v>
      </c>
      <c r="E83" s="114" t="s">
        <v>46</v>
      </c>
      <c r="F83" s="114" t="s">
        <v>47</v>
      </c>
      <c r="G83" s="114" t="s">
        <v>121</v>
      </c>
      <c r="H83" s="114" t="s">
        <v>122</v>
      </c>
      <c r="I83" s="115" t="s">
        <v>123</v>
      </c>
      <c r="J83" s="116" t="s">
        <v>94</v>
      </c>
      <c r="K83" s="117" t="s">
        <v>124</v>
      </c>
      <c r="L83" s="112"/>
      <c r="M83" s="49" t="s">
        <v>1</v>
      </c>
      <c r="N83" s="50" t="s">
        <v>35</v>
      </c>
      <c r="O83" s="50" t="s">
        <v>125</v>
      </c>
      <c r="P83" s="50" t="s">
        <v>126</v>
      </c>
      <c r="Q83" s="50" t="s">
        <v>127</v>
      </c>
      <c r="R83" s="50" t="s">
        <v>128</v>
      </c>
      <c r="S83" s="50" t="s">
        <v>129</v>
      </c>
      <c r="T83" s="51" t="s">
        <v>130</v>
      </c>
    </row>
    <row r="84" spans="2:65" s="1" customFormat="1" ht="22.9" customHeight="1">
      <c r="B84" s="26"/>
      <c r="C84" s="54" t="s">
        <v>95</v>
      </c>
      <c r="I84" s="80"/>
      <c r="J84" s="118">
        <f>BK84</f>
        <v>0</v>
      </c>
      <c r="L84" s="26"/>
      <c r="M84" s="52"/>
      <c r="N84" s="43"/>
      <c r="O84" s="43"/>
      <c r="P84" s="119">
        <f>P85+P92</f>
        <v>0</v>
      </c>
      <c r="Q84" s="43"/>
      <c r="R84" s="119">
        <f>R85+R92</f>
        <v>0</v>
      </c>
      <c r="S84" s="43"/>
      <c r="T84" s="120">
        <f>T85+T92</f>
        <v>0</v>
      </c>
      <c r="AT84" s="12" t="s">
        <v>64</v>
      </c>
      <c r="AU84" s="12" t="s">
        <v>96</v>
      </c>
      <c r="BK84" s="121">
        <f>BK85+BK92</f>
        <v>0</v>
      </c>
    </row>
    <row r="85" spans="2:65" s="10" customFormat="1" ht="25.9" customHeight="1">
      <c r="B85" s="122"/>
      <c r="D85" s="123" t="s">
        <v>64</v>
      </c>
      <c r="E85" s="124" t="s">
        <v>434</v>
      </c>
      <c r="F85" s="124" t="s">
        <v>435</v>
      </c>
      <c r="I85" s="125"/>
      <c r="J85" s="126">
        <f>BK85</f>
        <v>0</v>
      </c>
      <c r="L85" s="122"/>
      <c r="M85" s="127"/>
      <c r="N85" s="128"/>
      <c r="O85" s="128"/>
      <c r="P85" s="129">
        <f>P86+P89</f>
        <v>0</v>
      </c>
      <c r="Q85" s="128"/>
      <c r="R85" s="129">
        <f>R86+R89</f>
        <v>0</v>
      </c>
      <c r="S85" s="128"/>
      <c r="T85" s="130">
        <f>T86+T89</f>
        <v>0</v>
      </c>
      <c r="AR85" s="123" t="s">
        <v>141</v>
      </c>
      <c r="AT85" s="131" t="s">
        <v>64</v>
      </c>
      <c r="AU85" s="131" t="s">
        <v>65</v>
      </c>
      <c r="AY85" s="123" t="s">
        <v>133</v>
      </c>
      <c r="BK85" s="132">
        <f>BK86+BK89</f>
        <v>0</v>
      </c>
    </row>
    <row r="86" spans="2:65" s="10" customFormat="1" ht="22.9" customHeight="1">
      <c r="B86" s="122"/>
      <c r="D86" s="123" t="s">
        <v>64</v>
      </c>
      <c r="E86" s="133" t="s">
        <v>466</v>
      </c>
      <c r="F86" s="133" t="s">
        <v>467</v>
      </c>
      <c r="I86" s="125"/>
      <c r="J86" s="134">
        <f>BK86</f>
        <v>0</v>
      </c>
      <c r="L86" s="122"/>
      <c r="M86" s="127"/>
      <c r="N86" s="128"/>
      <c r="O86" s="128"/>
      <c r="P86" s="129">
        <f>SUM(P87:P88)</f>
        <v>0</v>
      </c>
      <c r="Q86" s="128"/>
      <c r="R86" s="129">
        <f>SUM(R87:R88)</f>
        <v>0</v>
      </c>
      <c r="S86" s="128"/>
      <c r="T86" s="130">
        <f>SUM(T87:T88)</f>
        <v>0</v>
      </c>
      <c r="AR86" s="123" t="s">
        <v>141</v>
      </c>
      <c r="AT86" s="131" t="s">
        <v>64</v>
      </c>
      <c r="AU86" s="131" t="s">
        <v>72</v>
      </c>
      <c r="AY86" s="123" t="s">
        <v>133</v>
      </c>
      <c r="BK86" s="132">
        <f>SUM(BK87:BK88)</f>
        <v>0</v>
      </c>
    </row>
    <row r="87" spans="2:65" s="1" customFormat="1" ht="22.5" customHeight="1">
      <c r="B87" s="135"/>
      <c r="C87" s="136" t="s">
        <v>72</v>
      </c>
      <c r="D87" s="136" t="s">
        <v>135</v>
      </c>
      <c r="E87" s="137" t="s">
        <v>1201</v>
      </c>
      <c r="F87" s="138" t="s">
        <v>1202</v>
      </c>
      <c r="G87" s="139" t="s">
        <v>138</v>
      </c>
      <c r="H87" s="140">
        <v>3</v>
      </c>
      <c r="I87" s="141"/>
      <c r="J87" s="142">
        <f>ROUND(I87*H87,2)</f>
        <v>0</v>
      </c>
      <c r="K87" s="138" t="s">
        <v>956</v>
      </c>
      <c r="L87" s="26"/>
      <c r="M87" s="143" t="s">
        <v>1</v>
      </c>
      <c r="N87" s="144" t="s">
        <v>37</v>
      </c>
      <c r="O87" s="45"/>
      <c r="P87" s="145">
        <f>O87*H87</f>
        <v>0</v>
      </c>
      <c r="Q87" s="145">
        <v>0</v>
      </c>
      <c r="R87" s="145">
        <f>Q87*H87</f>
        <v>0</v>
      </c>
      <c r="S87" s="145">
        <v>0</v>
      </c>
      <c r="T87" s="146">
        <f>S87*H87</f>
        <v>0</v>
      </c>
      <c r="AR87" s="12" t="s">
        <v>200</v>
      </c>
      <c r="AT87" s="12" t="s">
        <v>135</v>
      </c>
      <c r="AU87" s="12" t="s">
        <v>141</v>
      </c>
      <c r="AY87" s="12" t="s">
        <v>133</v>
      </c>
      <c r="BE87" s="147">
        <f>IF(N87="základná",J87,0)</f>
        <v>0</v>
      </c>
      <c r="BF87" s="147">
        <f>IF(N87="znížená",J87,0)</f>
        <v>0</v>
      </c>
      <c r="BG87" s="147">
        <f>IF(N87="zákl. prenesená",J87,0)</f>
        <v>0</v>
      </c>
      <c r="BH87" s="147">
        <f>IF(N87="zníž. prenesená",J87,0)</f>
        <v>0</v>
      </c>
      <c r="BI87" s="147">
        <f>IF(N87="nulová",J87,0)</f>
        <v>0</v>
      </c>
      <c r="BJ87" s="12" t="s">
        <v>141</v>
      </c>
      <c r="BK87" s="147">
        <f>ROUND(I87*H87,2)</f>
        <v>0</v>
      </c>
      <c r="BL87" s="12" t="s">
        <v>200</v>
      </c>
      <c r="BM87" s="12" t="s">
        <v>141</v>
      </c>
    </row>
    <row r="88" spans="2:65" s="1" customFormat="1" ht="16.5" customHeight="1">
      <c r="B88" s="135"/>
      <c r="C88" s="148" t="s">
        <v>141</v>
      </c>
      <c r="D88" s="148" t="s">
        <v>201</v>
      </c>
      <c r="E88" s="149" t="s">
        <v>1203</v>
      </c>
      <c r="F88" s="150" t="s">
        <v>1204</v>
      </c>
      <c r="G88" s="151" t="s">
        <v>138</v>
      </c>
      <c r="H88" s="152">
        <v>3</v>
      </c>
      <c r="I88" s="153"/>
      <c r="J88" s="154">
        <f>ROUND(I88*H88,2)</f>
        <v>0</v>
      </c>
      <c r="K88" s="150" t="s">
        <v>956</v>
      </c>
      <c r="L88" s="155"/>
      <c r="M88" s="156" t="s">
        <v>1</v>
      </c>
      <c r="N88" s="157" t="s">
        <v>37</v>
      </c>
      <c r="O88" s="45"/>
      <c r="P88" s="145">
        <f>O88*H88</f>
        <v>0</v>
      </c>
      <c r="Q88" s="145">
        <v>0</v>
      </c>
      <c r="R88" s="145">
        <f>Q88*H88</f>
        <v>0</v>
      </c>
      <c r="S88" s="145">
        <v>0</v>
      </c>
      <c r="T88" s="146">
        <f>S88*H88</f>
        <v>0</v>
      </c>
      <c r="AR88" s="12" t="s">
        <v>261</v>
      </c>
      <c r="AT88" s="12" t="s">
        <v>201</v>
      </c>
      <c r="AU88" s="12" t="s">
        <v>141</v>
      </c>
      <c r="AY88" s="12" t="s">
        <v>133</v>
      </c>
      <c r="BE88" s="147">
        <f>IF(N88="základná",J88,0)</f>
        <v>0</v>
      </c>
      <c r="BF88" s="147">
        <f>IF(N88="znížená",J88,0)</f>
        <v>0</v>
      </c>
      <c r="BG88" s="147">
        <f>IF(N88="zákl. prenesená",J88,0)</f>
        <v>0</v>
      </c>
      <c r="BH88" s="147">
        <f>IF(N88="zníž. prenesená",J88,0)</f>
        <v>0</v>
      </c>
      <c r="BI88" s="147">
        <f>IF(N88="nulová",J88,0)</f>
        <v>0</v>
      </c>
      <c r="BJ88" s="12" t="s">
        <v>141</v>
      </c>
      <c r="BK88" s="147">
        <f>ROUND(I88*H88,2)</f>
        <v>0</v>
      </c>
      <c r="BL88" s="12" t="s">
        <v>200</v>
      </c>
      <c r="BM88" s="12" t="s">
        <v>140</v>
      </c>
    </row>
    <row r="89" spans="2:65" s="10" customFormat="1" ht="22.9" customHeight="1">
      <c r="B89" s="122"/>
      <c r="D89" s="123" t="s">
        <v>64</v>
      </c>
      <c r="E89" s="133" t="s">
        <v>1037</v>
      </c>
      <c r="F89" s="133" t="s">
        <v>1205</v>
      </c>
      <c r="I89" s="125"/>
      <c r="J89" s="134">
        <f>BK89</f>
        <v>0</v>
      </c>
      <c r="L89" s="122"/>
      <c r="M89" s="127"/>
      <c r="N89" s="128"/>
      <c r="O89" s="128"/>
      <c r="P89" s="129">
        <f>SUM(P90:P91)</f>
        <v>0</v>
      </c>
      <c r="Q89" s="128"/>
      <c r="R89" s="129">
        <f>SUM(R90:R91)</f>
        <v>0</v>
      </c>
      <c r="S89" s="128"/>
      <c r="T89" s="130">
        <f>SUM(T90:T91)</f>
        <v>0</v>
      </c>
      <c r="AR89" s="123" t="s">
        <v>141</v>
      </c>
      <c r="AT89" s="131" t="s">
        <v>64</v>
      </c>
      <c r="AU89" s="131" t="s">
        <v>72</v>
      </c>
      <c r="AY89" s="123" t="s">
        <v>133</v>
      </c>
      <c r="BK89" s="132">
        <f>SUM(BK90:BK91)</f>
        <v>0</v>
      </c>
    </row>
    <row r="90" spans="2:65" s="1" customFormat="1" ht="16.5" customHeight="1">
      <c r="B90" s="135"/>
      <c r="C90" s="136" t="s">
        <v>147</v>
      </c>
      <c r="D90" s="136" t="s">
        <v>135</v>
      </c>
      <c r="E90" s="137" t="s">
        <v>1082</v>
      </c>
      <c r="F90" s="138" t="s">
        <v>1083</v>
      </c>
      <c r="G90" s="139" t="s">
        <v>194</v>
      </c>
      <c r="H90" s="140">
        <v>1.4</v>
      </c>
      <c r="I90" s="141"/>
      <c r="J90" s="142">
        <f>ROUND(I90*H90,2)</f>
        <v>0</v>
      </c>
      <c r="K90" s="138" t="s">
        <v>956</v>
      </c>
      <c r="L90" s="26"/>
      <c r="M90" s="143" t="s">
        <v>1</v>
      </c>
      <c r="N90" s="144" t="s">
        <v>37</v>
      </c>
      <c r="O90" s="45"/>
      <c r="P90" s="145">
        <f>O90*H90</f>
        <v>0</v>
      </c>
      <c r="Q90" s="145">
        <v>0</v>
      </c>
      <c r="R90" s="145">
        <f>Q90*H90</f>
        <v>0</v>
      </c>
      <c r="S90" s="145">
        <v>0</v>
      </c>
      <c r="T90" s="146">
        <f>S90*H90</f>
        <v>0</v>
      </c>
      <c r="AR90" s="12" t="s">
        <v>200</v>
      </c>
      <c r="AT90" s="12" t="s">
        <v>135</v>
      </c>
      <c r="AU90" s="12" t="s">
        <v>141</v>
      </c>
      <c r="AY90" s="12" t="s">
        <v>133</v>
      </c>
      <c r="BE90" s="147">
        <f>IF(N90="základná",J90,0)</f>
        <v>0</v>
      </c>
      <c r="BF90" s="147">
        <f>IF(N90="znížená",J90,0)</f>
        <v>0</v>
      </c>
      <c r="BG90" s="147">
        <f>IF(N90="zákl. prenesená",J90,0)</f>
        <v>0</v>
      </c>
      <c r="BH90" s="147">
        <f>IF(N90="zníž. prenesená",J90,0)</f>
        <v>0</v>
      </c>
      <c r="BI90" s="147">
        <f>IF(N90="nulová",J90,0)</f>
        <v>0</v>
      </c>
      <c r="BJ90" s="12" t="s">
        <v>141</v>
      </c>
      <c r="BK90" s="147">
        <f>ROUND(I90*H90,2)</f>
        <v>0</v>
      </c>
      <c r="BL90" s="12" t="s">
        <v>200</v>
      </c>
      <c r="BM90" s="12" t="s">
        <v>158</v>
      </c>
    </row>
    <row r="91" spans="2:65" s="1" customFormat="1" ht="16.5" customHeight="1">
      <c r="B91" s="135"/>
      <c r="C91" s="136" t="s">
        <v>140</v>
      </c>
      <c r="D91" s="136" t="s">
        <v>135</v>
      </c>
      <c r="E91" s="137" t="s">
        <v>1206</v>
      </c>
      <c r="F91" s="138" t="s">
        <v>1207</v>
      </c>
      <c r="G91" s="139" t="s">
        <v>194</v>
      </c>
      <c r="H91" s="140">
        <v>1.4</v>
      </c>
      <c r="I91" s="141"/>
      <c r="J91" s="142">
        <f>ROUND(I91*H91,2)</f>
        <v>0</v>
      </c>
      <c r="K91" s="138" t="s">
        <v>1</v>
      </c>
      <c r="L91" s="26"/>
      <c r="M91" s="143" t="s">
        <v>1</v>
      </c>
      <c r="N91" s="144" t="s">
        <v>37</v>
      </c>
      <c r="O91" s="45"/>
      <c r="P91" s="145">
        <f>O91*H91</f>
        <v>0</v>
      </c>
      <c r="Q91" s="145">
        <v>0</v>
      </c>
      <c r="R91" s="145">
        <f>Q91*H91</f>
        <v>0</v>
      </c>
      <c r="S91" s="145">
        <v>0</v>
      </c>
      <c r="T91" s="146">
        <f>S91*H91</f>
        <v>0</v>
      </c>
      <c r="AR91" s="12" t="s">
        <v>200</v>
      </c>
      <c r="AT91" s="12" t="s">
        <v>135</v>
      </c>
      <c r="AU91" s="12" t="s">
        <v>141</v>
      </c>
      <c r="AY91" s="12" t="s">
        <v>133</v>
      </c>
      <c r="BE91" s="147">
        <f>IF(N91="základná",J91,0)</f>
        <v>0</v>
      </c>
      <c r="BF91" s="147">
        <f>IF(N91="znížená",J91,0)</f>
        <v>0</v>
      </c>
      <c r="BG91" s="147">
        <f>IF(N91="zákl. prenesená",J91,0)</f>
        <v>0</v>
      </c>
      <c r="BH91" s="147">
        <f>IF(N91="zníž. prenesená",J91,0)</f>
        <v>0</v>
      </c>
      <c r="BI91" s="147">
        <f>IF(N91="nulová",J91,0)</f>
        <v>0</v>
      </c>
      <c r="BJ91" s="12" t="s">
        <v>141</v>
      </c>
      <c r="BK91" s="147">
        <f>ROUND(I91*H91,2)</f>
        <v>0</v>
      </c>
      <c r="BL91" s="12" t="s">
        <v>200</v>
      </c>
      <c r="BM91" s="12" t="s">
        <v>166</v>
      </c>
    </row>
    <row r="92" spans="2:65" s="10" customFormat="1" ht="25.9" customHeight="1">
      <c r="B92" s="122"/>
      <c r="D92" s="123" t="s">
        <v>64</v>
      </c>
      <c r="E92" s="124" t="s">
        <v>201</v>
      </c>
      <c r="F92" s="124" t="s">
        <v>201</v>
      </c>
      <c r="I92" s="125"/>
      <c r="J92" s="126">
        <f>BK92</f>
        <v>0</v>
      </c>
      <c r="L92" s="122"/>
      <c r="M92" s="127"/>
      <c r="N92" s="128"/>
      <c r="O92" s="128"/>
      <c r="P92" s="129">
        <f>P93</f>
        <v>0</v>
      </c>
      <c r="Q92" s="128"/>
      <c r="R92" s="129">
        <f>R93</f>
        <v>0</v>
      </c>
      <c r="S92" s="128"/>
      <c r="T92" s="130">
        <f>T93</f>
        <v>0</v>
      </c>
      <c r="AR92" s="123" t="s">
        <v>147</v>
      </c>
      <c r="AT92" s="131" t="s">
        <v>64</v>
      </c>
      <c r="AU92" s="131" t="s">
        <v>65</v>
      </c>
      <c r="AY92" s="123" t="s">
        <v>133</v>
      </c>
      <c r="BK92" s="132">
        <f>BK93</f>
        <v>0</v>
      </c>
    </row>
    <row r="93" spans="2:65" s="10" customFormat="1" ht="22.9" customHeight="1">
      <c r="B93" s="122"/>
      <c r="D93" s="123" t="s">
        <v>64</v>
      </c>
      <c r="E93" s="133" t="s">
        <v>1208</v>
      </c>
      <c r="F93" s="133" t="s">
        <v>1209</v>
      </c>
      <c r="I93" s="125"/>
      <c r="J93" s="134">
        <f>BK93</f>
        <v>0</v>
      </c>
      <c r="L93" s="122"/>
      <c r="M93" s="127"/>
      <c r="N93" s="128"/>
      <c r="O93" s="128"/>
      <c r="P93" s="129">
        <f>SUM(P94:P104)</f>
        <v>0</v>
      </c>
      <c r="Q93" s="128"/>
      <c r="R93" s="129">
        <f>SUM(R94:R104)</f>
        <v>0</v>
      </c>
      <c r="S93" s="128"/>
      <c r="T93" s="130">
        <f>SUM(T94:T104)</f>
        <v>0</v>
      </c>
      <c r="AR93" s="123" t="s">
        <v>147</v>
      </c>
      <c r="AT93" s="131" t="s">
        <v>64</v>
      </c>
      <c r="AU93" s="131" t="s">
        <v>72</v>
      </c>
      <c r="AY93" s="123" t="s">
        <v>133</v>
      </c>
      <c r="BK93" s="132">
        <f>SUM(BK94:BK104)</f>
        <v>0</v>
      </c>
    </row>
    <row r="94" spans="2:65" s="1" customFormat="1" ht="16.5" customHeight="1">
      <c r="B94" s="135"/>
      <c r="C94" s="136" t="s">
        <v>154</v>
      </c>
      <c r="D94" s="136" t="s">
        <v>135</v>
      </c>
      <c r="E94" s="137" t="s">
        <v>1210</v>
      </c>
      <c r="F94" s="138" t="s">
        <v>1211</v>
      </c>
      <c r="G94" s="139" t="s">
        <v>210</v>
      </c>
      <c r="H94" s="140">
        <v>1</v>
      </c>
      <c r="I94" s="141"/>
      <c r="J94" s="142">
        <f t="shared" ref="J94:J104" si="0">ROUND(I94*H94,2)</f>
        <v>0</v>
      </c>
      <c r="K94" s="138" t="s">
        <v>1</v>
      </c>
      <c r="L94" s="26"/>
      <c r="M94" s="143" t="s">
        <v>1</v>
      </c>
      <c r="N94" s="144" t="s">
        <v>37</v>
      </c>
      <c r="O94" s="45"/>
      <c r="P94" s="145">
        <f t="shared" ref="P94:P104" si="1">O94*H94</f>
        <v>0</v>
      </c>
      <c r="Q94" s="145">
        <v>0</v>
      </c>
      <c r="R94" s="145">
        <f t="shared" ref="R94:R104" si="2">Q94*H94</f>
        <v>0</v>
      </c>
      <c r="S94" s="145">
        <v>0</v>
      </c>
      <c r="T94" s="146">
        <f t="shared" ref="T94:T104" si="3">S94*H94</f>
        <v>0</v>
      </c>
      <c r="AR94" s="12" t="s">
        <v>378</v>
      </c>
      <c r="AT94" s="12" t="s">
        <v>135</v>
      </c>
      <c r="AU94" s="12" t="s">
        <v>141</v>
      </c>
      <c r="AY94" s="12" t="s">
        <v>133</v>
      </c>
      <c r="BE94" s="147">
        <f t="shared" ref="BE94:BE104" si="4">IF(N94="základná",J94,0)</f>
        <v>0</v>
      </c>
      <c r="BF94" s="147">
        <f t="shared" ref="BF94:BF104" si="5">IF(N94="znížená",J94,0)</f>
        <v>0</v>
      </c>
      <c r="BG94" s="147">
        <f t="shared" ref="BG94:BG104" si="6">IF(N94="zákl. prenesená",J94,0)</f>
        <v>0</v>
      </c>
      <c r="BH94" s="147">
        <f t="shared" ref="BH94:BH104" si="7">IF(N94="zníž. prenesená",J94,0)</f>
        <v>0</v>
      </c>
      <c r="BI94" s="147">
        <f t="shared" ref="BI94:BI104" si="8">IF(N94="nulová",J94,0)</f>
        <v>0</v>
      </c>
      <c r="BJ94" s="12" t="s">
        <v>141</v>
      </c>
      <c r="BK94" s="147">
        <f t="shared" ref="BK94:BK104" si="9">ROUND(I94*H94,2)</f>
        <v>0</v>
      </c>
      <c r="BL94" s="12" t="s">
        <v>378</v>
      </c>
      <c r="BM94" s="12" t="s">
        <v>175</v>
      </c>
    </row>
    <row r="95" spans="2:65" s="1" customFormat="1" ht="22.5" customHeight="1">
      <c r="B95" s="135"/>
      <c r="C95" s="148" t="s">
        <v>158</v>
      </c>
      <c r="D95" s="148" t="s">
        <v>201</v>
      </c>
      <c r="E95" s="149" t="s">
        <v>1212</v>
      </c>
      <c r="F95" s="150" t="s">
        <v>1213</v>
      </c>
      <c r="G95" s="151" t="s">
        <v>210</v>
      </c>
      <c r="H95" s="152">
        <v>1</v>
      </c>
      <c r="I95" s="153"/>
      <c r="J95" s="154">
        <f t="shared" si="0"/>
        <v>0</v>
      </c>
      <c r="K95" s="150" t="s">
        <v>1</v>
      </c>
      <c r="L95" s="155"/>
      <c r="M95" s="156" t="s">
        <v>1</v>
      </c>
      <c r="N95" s="157" t="s">
        <v>37</v>
      </c>
      <c r="O95" s="45"/>
      <c r="P95" s="145">
        <f t="shared" si="1"/>
        <v>0</v>
      </c>
      <c r="Q95" s="145">
        <v>0</v>
      </c>
      <c r="R95" s="145">
        <f t="shared" si="2"/>
        <v>0</v>
      </c>
      <c r="S95" s="145">
        <v>0</v>
      </c>
      <c r="T95" s="146">
        <f t="shared" si="3"/>
        <v>0</v>
      </c>
      <c r="AR95" s="12" t="s">
        <v>774</v>
      </c>
      <c r="AT95" s="12" t="s">
        <v>201</v>
      </c>
      <c r="AU95" s="12" t="s">
        <v>141</v>
      </c>
      <c r="AY95" s="12" t="s">
        <v>133</v>
      </c>
      <c r="BE95" s="147">
        <f t="shared" si="4"/>
        <v>0</v>
      </c>
      <c r="BF95" s="147">
        <f t="shared" si="5"/>
        <v>0</v>
      </c>
      <c r="BG95" s="147">
        <f t="shared" si="6"/>
        <v>0</v>
      </c>
      <c r="BH95" s="147">
        <f t="shared" si="7"/>
        <v>0</v>
      </c>
      <c r="BI95" s="147">
        <f t="shared" si="8"/>
        <v>0</v>
      </c>
      <c r="BJ95" s="12" t="s">
        <v>141</v>
      </c>
      <c r="BK95" s="147">
        <f t="shared" si="9"/>
        <v>0</v>
      </c>
      <c r="BL95" s="12" t="s">
        <v>378</v>
      </c>
      <c r="BM95" s="12" t="s">
        <v>183</v>
      </c>
    </row>
    <row r="96" spans="2:65" s="1" customFormat="1" ht="16.5" customHeight="1">
      <c r="B96" s="135"/>
      <c r="C96" s="148" t="s">
        <v>162</v>
      </c>
      <c r="D96" s="148" t="s">
        <v>201</v>
      </c>
      <c r="E96" s="149" t="s">
        <v>1214</v>
      </c>
      <c r="F96" s="150" t="s">
        <v>1215</v>
      </c>
      <c r="G96" s="151" t="s">
        <v>210</v>
      </c>
      <c r="H96" s="152">
        <v>1</v>
      </c>
      <c r="I96" s="153"/>
      <c r="J96" s="154">
        <f t="shared" si="0"/>
        <v>0</v>
      </c>
      <c r="K96" s="150" t="s">
        <v>1</v>
      </c>
      <c r="L96" s="155"/>
      <c r="M96" s="156" t="s">
        <v>1</v>
      </c>
      <c r="N96" s="157" t="s">
        <v>37</v>
      </c>
      <c r="O96" s="45"/>
      <c r="P96" s="145">
        <f t="shared" si="1"/>
        <v>0</v>
      </c>
      <c r="Q96" s="145">
        <v>0</v>
      </c>
      <c r="R96" s="145">
        <f t="shared" si="2"/>
        <v>0</v>
      </c>
      <c r="S96" s="145">
        <v>0</v>
      </c>
      <c r="T96" s="146">
        <f t="shared" si="3"/>
        <v>0</v>
      </c>
      <c r="AR96" s="12" t="s">
        <v>774</v>
      </c>
      <c r="AT96" s="12" t="s">
        <v>201</v>
      </c>
      <c r="AU96" s="12" t="s">
        <v>141</v>
      </c>
      <c r="AY96" s="12" t="s">
        <v>133</v>
      </c>
      <c r="BE96" s="147">
        <f t="shared" si="4"/>
        <v>0</v>
      </c>
      <c r="BF96" s="147">
        <f t="shared" si="5"/>
        <v>0</v>
      </c>
      <c r="BG96" s="147">
        <f t="shared" si="6"/>
        <v>0</v>
      </c>
      <c r="BH96" s="147">
        <f t="shared" si="7"/>
        <v>0</v>
      </c>
      <c r="BI96" s="147">
        <f t="shared" si="8"/>
        <v>0</v>
      </c>
      <c r="BJ96" s="12" t="s">
        <v>141</v>
      </c>
      <c r="BK96" s="147">
        <f t="shared" si="9"/>
        <v>0</v>
      </c>
      <c r="BL96" s="12" t="s">
        <v>378</v>
      </c>
      <c r="BM96" s="12" t="s">
        <v>191</v>
      </c>
    </row>
    <row r="97" spans="2:65" s="1" customFormat="1" ht="16.5" customHeight="1">
      <c r="B97" s="135"/>
      <c r="C97" s="148" t="s">
        <v>166</v>
      </c>
      <c r="D97" s="148" t="s">
        <v>201</v>
      </c>
      <c r="E97" s="149" t="s">
        <v>1216</v>
      </c>
      <c r="F97" s="150" t="s">
        <v>1217</v>
      </c>
      <c r="G97" s="151" t="s">
        <v>210</v>
      </c>
      <c r="H97" s="152">
        <v>1</v>
      </c>
      <c r="I97" s="153"/>
      <c r="J97" s="154">
        <f t="shared" si="0"/>
        <v>0</v>
      </c>
      <c r="K97" s="150" t="s">
        <v>1</v>
      </c>
      <c r="L97" s="155"/>
      <c r="M97" s="156" t="s">
        <v>1</v>
      </c>
      <c r="N97" s="157" t="s">
        <v>37</v>
      </c>
      <c r="O97" s="45"/>
      <c r="P97" s="145">
        <f t="shared" si="1"/>
        <v>0</v>
      </c>
      <c r="Q97" s="145">
        <v>0</v>
      </c>
      <c r="R97" s="145">
        <f t="shared" si="2"/>
        <v>0</v>
      </c>
      <c r="S97" s="145">
        <v>0</v>
      </c>
      <c r="T97" s="146">
        <f t="shared" si="3"/>
        <v>0</v>
      </c>
      <c r="AR97" s="12" t="s">
        <v>774</v>
      </c>
      <c r="AT97" s="12" t="s">
        <v>201</v>
      </c>
      <c r="AU97" s="12" t="s">
        <v>141</v>
      </c>
      <c r="AY97" s="12" t="s">
        <v>133</v>
      </c>
      <c r="BE97" s="147">
        <f t="shared" si="4"/>
        <v>0</v>
      </c>
      <c r="BF97" s="147">
        <f t="shared" si="5"/>
        <v>0</v>
      </c>
      <c r="BG97" s="147">
        <f t="shared" si="6"/>
        <v>0</v>
      </c>
      <c r="BH97" s="147">
        <f t="shared" si="7"/>
        <v>0</v>
      </c>
      <c r="BI97" s="147">
        <f t="shared" si="8"/>
        <v>0</v>
      </c>
      <c r="BJ97" s="12" t="s">
        <v>141</v>
      </c>
      <c r="BK97" s="147">
        <f t="shared" si="9"/>
        <v>0</v>
      </c>
      <c r="BL97" s="12" t="s">
        <v>378</v>
      </c>
      <c r="BM97" s="12" t="s">
        <v>200</v>
      </c>
    </row>
    <row r="98" spans="2:65" s="1" customFormat="1" ht="16.5" customHeight="1">
      <c r="B98" s="135"/>
      <c r="C98" s="148" t="s">
        <v>170</v>
      </c>
      <c r="D98" s="148" t="s">
        <v>201</v>
      </c>
      <c r="E98" s="149" t="s">
        <v>1218</v>
      </c>
      <c r="F98" s="150" t="s">
        <v>1219</v>
      </c>
      <c r="G98" s="151" t="s">
        <v>210</v>
      </c>
      <c r="H98" s="152">
        <v>1</v>
      </c>
      <c r="I98" s="153"/>
      <c r="J98" s="154">
        <f t="shared" si="0"/>
        <v>0</v>
      </c>
      <c r="K98" s="150" t="s">
        <v>1</v>
      </c>
      <c r="L98" s="155"/>
      <c r="M98" s="156" t="s">
        <v>1</v>
      </c>
      <c r="N98" s="157" t="s">
        <v>37</v>
      </c>
      <c r="O98" s="45"/>
      <c r="P98" s="145">
        <f t="shared" si="1"/>
        <v>0</v>
      </c>
      <c r="Q98" s="145">
        <v>0</v>
      </c>
      <c r="R98" s="145">
        <f t="shared" si="2"/>
        <v>0</v>
      </c>
      <c r="S98" s="145">
        <v>0</v>
      </c>
      <c r="T98" s="146">
        <f t="shared" si="3"/>
        <v>0</v>
      </c>
      <c r="AR98" s="12" t="s">
        <v>774</v>
      </c>
      <c r="AT98" s="12" t="s">
        <v>201</v>
      </c>
      <c r="AU98" s="12" t="s">
        <v>141</v>
      </c>
      <c r="AY98" s="12" t="s">
        <v>133</v>
      </c>
      <c r="BE98" s="147">
        <f t="shared" si="4"/>
        <v>0</v>
      </c>
      <c r="BF98" s="147">
        <f t="shared" si="5"/>
        <v>0</v>
      </c>
      <c r="BG98" s="147">
        <f t="shared" si="6"/>
        <v>0</v>
      </c>
      <c r="BH98" s="147">
        <f t="shared" si="7"/>
        <v>0</v>
      </c>
      <c r="BI98" s="147">
        <f t="shared" si="8"/>
        <v>0</v>
      </c>
      <c r="BJ98" s="12" t="s">
        <v>141</v>
      </c>
      <c r="BK98" s="147">
        <f t="shared" si="9"/>
        <v>0</v>
      </c>
      <c r="BL98" s="12" t="s">
        <v>378</v>
      </c>
      <c r="BM98" s="12" t="s">
        <v>208</v>
      </c>
    </row>
    <row r="99" spans="2:65" s="1" customFormat="1" ht="27.75" customHeight="1">
      <c r="B99" s="135"/>
      <c r="C99" s="148" t="s">
        <v>175</v>
      </c>
      <c r="D99" s="148" t="s">
        <v>201</v>
      </c>
      <c r="E99" s="149" t="s">
        <v>1220</v>
      </c>
      <c r="F99" s="150" t="s">
        <v>1221</v>
      </c>
      <c r="G99" s="151" t="s">
        <v>210</v>
      </c>
      <c r="H99" s="152">
        <v>1</v>
      </c>
      <c r="I99" s="153"/>
      <c r="J99" s="154">
        <f t="shared" si="0"/>
        <v>0</v>
      </c>
      <c r="K99" s="150" t="s">
        <v>1</v>
      </c>
      <c r="L99" s="155"/>
      <c r="M99" s="156" t="s">
        <v>1</v>
      </c>
      <c r="N99" s="157" t="s">
        <v>37</v>
      </c>
      <c r="O99" s="45"/>
      <c r="P99" s="145">
        <f t="shared" si="1"/>
        <v>0</v>
      </c>
      <c r="Q99" s="145">
        <v>0</v>
      </c>
      <c r="R99" s="145">
        <f t="shared" si="2"/>
        <v>0</v>
      </c>
      <c r="S99" s="145">
        <v>0</v>
      </c>
      <c r="T99" s="146">
        <f t="shared" si="3"/>
        <v>0</v>
      </c>
      <c r="AR99" s="12" t="s">
        <v>774</v>
      </c>
      <c r="AT99" s="12" t="s">
        <v>201</v>
      </c>
      <c r="AU99" s="12" t="s">
        <v>141</v>
      </c>
      <c r="AY99" s="12" t="s">
        <v>133</v>
      </c>
      <c r="BE99" s="147">
        <f t="shared" si="4"/>
        <v>0</v>
      </c>
      <c r="BF99" s="147">
        <f t="shared" si="5"/>
        <v>0</v>
      </c>
      <c r="BG99" s="147">
        <f t="shared" si="6"/>
        <v>0</v>
      </c>
      <c r="BH99" s="147">
        <f t="shared" si="7"/>
        <v>0</v>
      </c>
      <c r="BI99" s="147">
        <f t="shared" si="8"/>
        <v>0</v>
      </c>
      <c r="BJ99" s="12" t="s">
        <v>141</v>
      </c>
      <c r="BK99" s="147">
        <f t="shared" si="9"/>
        <v>0</v>
      </c>
      <c r="BL99" s="12" t="s">
        <v>378</v>
      </c>
      <c r="BM99" s="12" t="s">
        <v>7</v>
      </c>
    </row>
    <row r="100" spans="2:65" s="1" customFormat="1" ht="16.5" customHeight="1">
      <c r="B100" s="135"/>
      <c r="C100" s="148" t="s">
        <v>179</v>
      </c>
      <c r="D100" s="148" t="s">
        <v>201</v>
      </c>
      <c r="E100" s="149" t="s">
        <v>1222</v>
      </c>
      <c r="F100" s="150" t="s">
        <v>1223</v>
      </c>
      <c r="G100" s="151" t="s">
        <v>210</v>
      </c>
      <c r="H100" s="152">
        <v>2</v>
      </c>
      <c r="I100" s="153"/>
      <c r="J100" s="154">
        <f t="shared" si="0"/>
        <v>0</v>
      </c>
      <c r="K100" s="150" t="s">
        <v>1</v>
      </c>
      <c r="L100" s="155"/>
      <c r="M100" s="156" t="s">
        <v>1</v>
      </c>
      <c r="N100" s="157" t="s">
        <v>37</v>
      </c>
      <c r="O100" s="45"/>
      <c r="P100" s="145">
        <f t="shared" si="1"/>
        <v>0</v>
      </c>
      <c r="Q100" s="145">
        <v>0</v>
      </c>
      <c r="R100" s="145">
        <f t="shared" si="2"/>
        <v>0</v>
      </c>
      <c r="S100" s="145">
        <v>0</v>
      </c>
      <c r="T100" s="146">
        <f t="shared" si="3"/>
        <v>0</v>
      </c>
      <c r="AR100" s="12" t="s">
        <v>774</v>
      </c>
      <c r="AT100" s="12" t="s">
        <v>201</v>
      </c>
      <c r="AU100" s="12" t="s">
        <v>141</v>
      </c>
      <c r="AY100" s="12" t="s">
        <v>133</v>
      </c>
      <c r="BE100" s="147">
        <f t="shared" si="4"/>
        <v>0</v>
      </c>
      <c r="BF100" s="147">
        <f t="shared" si="5"/>
        <v>0</v>
      </c>
      <c r="BG100" s="147">
        <f t="shared" si="6"/>
        <v>0</v>
      </c>
      <c r="BH100" s="147">
        <f t="shared" si="7"/>
        <v>0</v>
      </c>
      <c r="BI100" s="147">
        <f t="shared" si="8"/>
        <v>0</v>
      </c>
      <c r="BJ100" s="12" t="s">
        <v>141</v>
      </c>
      <c r="BK100" s="147">
        <f t="shared" si="9"/>
        <v>0</v>
      </c>
      <c r="BL100" s="12" t="s">
        <v>378</v>
      </c>
      <c r="BM100" s="12" t="s">
        <v>223</v>
      </c>
    </row>
    <row r="101" spans="2:65" s="1" customFormat="1" ht="16.5" customHeight="1">
      <c r="B101" s="135"/>
      <c r="C101" s="148" t="s">
        <v>183</v>
      </c>
      <c r="D101" s="148" t="s">
        <v>201</v>
      </c>
      <c r="E101" s="149" t="s">
        <v>1224</v>
      </c>
      <c r="F101" s="150" t="s">
        <v>1225</v>
      </c>
      <c r="G101" s="151" t="s">
        <v>210</v>
      </c>
      <c r="H101" s="152">
        <v>2</v>
      </c>
      <c r="I101" s="153"/>
      <c r="J101" s="154">
        <f t="shared" si="0"/>
        <v>0</v>
      </c>
      <c r="K101" s="150" t="s">
        <v>1</v>
      </c>
      <c r="L101" s="155"/>
      <c r="M101" s="156" t="s">
        <v>1</v>
      </c>
      <c r="N101" s="157" t="s">
        <v>37</v>
      </c>
      <c r="O101" s="45"/>
      <c r="P101" s="145">
        <f t="shared" si="1"/>
        <v>0</v>
      </c>
      <c r="Q101" s="145">
        <v>0</v>
      </c>
      <c r="R101" s="145">
        <f t="shared" si="2"/>
        <v>0</v>
      </c>
      <c r="S101" s="145">
        <v>0</v>
      </c>
      <c r="T101" s="146">
        <f t="shared" si="3"/>
        <v>0</v>
      </c>
      <c r="AR101" s="12" t="s">
        <v>774</v>
      </c>
      <c r="AT101" s="12" t="s">
        <v>201</v>
      </c>
      <c r="AU101" s="12" t="s">
        <v>141</v>
      </c>
      <c r="AY101" s="12" t="s">
        <v>133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2" t="s">
        <v>141</v>
      </c>
      <c r="BK101" s="147">
        <f t="shared" si="9"/>
        <v>0</v>
      </c>
      <c r="BL101" s="12" t="s">
        <v>378</v>
      </c>
      <c r="BM101" s="12" t="s">
        <v>230</v>
      </c>
    </row>
    <row r="102" spans="2:65" s="1" customFormat="1" ht="33.75" customHeight="1">
      <c r="B102" s="135"/>
      <c r="C102" s="148" t="s">
        <v>187</v>
      </c>
      <c r="D102" s="148" t="s">
        <v>201</v>
      </c>
      <c r="E102" s="149" t="s">
        <v>1226</v>
      </c>
      <c r="F102" s="150" t="s">
        <v>1227</v>
      </c>
      <c r="G102" s="151" t="s">
        <v>210</v>
      </c>
      <c r="H102" s="152">
        <v>3</v>
      </c>
      <c r="I102" s="153"/>
      <c r="J102" s="154">
        <f t="shared" si="0"/>
        <v>0</v>
      </c>
      <c r="K102" s="150" t="s">
        <v>1</v>
      </c>
      <c r="L102" s="155"/>
      <c r="M102" s="156" t="s">
        <v>1</v>
      </c>
      <c r="N102" s="157" t="s">
        <v>37</v>
      </c>
      <c r="O102" s="45"/>
      <c r="P102" s="145">
        <f t="shared" si="1"/>
        <v>0</v>
      </c>
      <c r="Q102" s="145">
        <v>0</v>
      </c>
      <c r="R102" s="145">
        <f t="shared" si="2"/>
        <v>0</v>
      </c>
      <c r="S102" s="145">
        <v>0</v>
      </c>
      <c r="T102" s="146">
        <f t="shared" si="3"/>
        <v>0</v>
      </c>
      <c r="AR102" s="12" t="s">
        <v>774</v>
      </c>
      <c r="AT102" s="12" t="s">
        <v>201</v>
      </c>
      <c r="AU102" s="12" t="s">
        <v>141</v>
      </c>
      <c r="AY102" s="12" t="s">
        <v>133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2" t="s">
        <v>141</v>
      </c>
      <c r="BK102" s="147">
        <f t="shared" si="9"/>
        <v>0</v>
      </c>
      <c r="BL102" s="12" t="s">
        <v>378</v>
      </c>
      <c r="BM102" s="12" t="s">
        <v>237</v>
      </c>
    </row>
    <row r="103" spans="2:65" s="1" customFormat="1" ht="16.5" customHeight="1">
      <c r="B103" s="135"/>
      <c r="C103" s="148" t="s">
        <v>191</v>
      </c>
      <c r="D103" s="148" t="s">
        <v>201</v>
      </c>
      <c r="E103" s="149" t="s">
        <v>1228</v>
      </c>
      <c r="F103" s="150" t="s">
        <v>1229</v>
      </c>
      <c r="G103" s="151" t="s">
        <v>210</v>
      </c>
      <c r="H103" s="152">
        <v>1</v>
      </c>
      <c r="I103" s="153"/>
      <c r="J103" s="154">
        <f t="shared" si="0"/>
        <v>0</v>
      </c>
      <c r="K103" s="150" t="s">
        <v>1</v>
      </c>
      <c r="L103" s="155"/>
      <c r="M103" s="156" t="s">
        <v>1</v>
      </c>
      <c r="N103" s="157" t="s">
        <v>37</v>
      </c>
      <c r="O103" s="45"/>
      <c r="P103" s="145">
        <f t="shared" si="1"/>
        <v>0</v>
      </c>
      <c r="Q103" s="145">
        <v>0</v>
      </c>
      <c r="R103" s="145">
        <f t="shared" si="2"/>
        <v>0</v>
      </c>
      <c r="S103" s="145">
        <v>0</v>
      </c>
      <c r="T103" s="146">
        <f t="shared" si="3"/>
        <v>0</v>
      </c>
      <c r="AR103" s="12" t="s">
        <v>774</v>
      </c>
      <c r="AT103" s="12" t="s">
        <v>201</v>
      </c>
      <c r="AU103" s="12" t="s">
        <v>141</v>
      </c>
      <c r="AY103" s="12" t="s">
        <v>133</v>
      </c>
      <c r="BE103" s="147">
        <f t="shared" si="4"/>
        <v>0</v>
      </c>
      <c r="BF103" s="147">
        <f t="shared" si="5"/>
        <v>0</v>
      </c>
      <c r="BG103" s="147">
        <f t="shared" si="6"/>
        <v>0</v>
      </c>
      <c r="BH103" s="147">
        <f t="shared" si="7"/>
        <v>0</v>
      </c>
      <c r="BI103" s="147">
        <f t="shared" si="8"/>
        <v>0</v>
      </c>
      <c r="BJ103" s="12" t="s">
        <v>141</v>
      </c>
      <c r="BK103" s="147">
        <f t="shared" si="9"/>
        <v>0</v>
      </c>
      <c r="BL103" s="12" t="s">
        <v>378</v>
      </c>
      <c r="BM103" s="12" t="s">
        <v>245</v>
      </c>
    </row>
    <row r="104" spans="2:65" s="1" customFormat="1" ht="16.5" customHeight="1">
      <c r="B104" s="135"/>
      <c r="C104" s="136" t="s">
        <v>196</v>
      </c>
      <c r="D104" s="136" t="s">
        <v>135</v>
      </c>
      <c r="E104" s="137" t="s">
        <v>1230</v>
      </c>
      <c r="F104" s="138" t="s">
        <v>1231</v>
      </c>
      <c r="G104" s="139" t="s">
        <v>210</v>
      </c>
      <c r="H104" s="140">
        <v>2</v>
      </c>
      <c r="I104" s="141"/>
      <c r="J104" s="142">
        <f t="shared" si="0"/>
        <v>0</v>
      </c>
      <c r="K104" s="138" t="s">
        <v>1</v>
      </c>
      <c r="L104" s="26"/>
      <c r="M104" s="159" t="s">
        <v>1</v>
      </c>
      <c r="N104" s="160" t="s">
        <v>37</v>
      </c>
      <c r="O104" s="161"/>
      <c r="P104" s="162">
        <f t="shared" si="1"/>
        <v>0</v>
      </c>
      <c r="Q104" s="162">
        <v>0</v>
      </c>
      <c r="R104" s="162">
        <f t="shared" si="2"/>
        <v>0</v>
      </c>
      <c r="S104" s="162">
        <v>0</v>
      </c>
      <c r="T104" s="163">
        <f t="shared" si="3"/>
        <v>0</v>
      </c>
      <c r="AR104" s="12" t="s">
        <v>378</v>
      </c>
      <c r="AT104" s="12" t="s">
        <v>135</v>
      </c>
      <c r="AU104" s="12" t="s">
        <v>141</v>
      </c>
      <c r="AY104" s="12" t="s">
        <v>133</v>
      </c>
      <c r="BE104" s="147">
        <f t="shared" si="4"/>
        <v>0</v>
      </c>
      <c r="BF104" s="147">
        <f t="shared" si="5"/>
        <v>0</v>
      </c>
      <c r="BG104" s="147">
        <f t="shared" si="6"/>
        <v>0</v>
      </c>
      <c r="BH104" s="147">
        <f t="shared" si="7"/>
        <v>0</v>
      </c>
      <c r="BI104" s="147">
        <f t="shared" si="8"/>
        <v>0</v>
      </c>
      <c r="BJ104" s="12" t="s">
        <v>141</v>
      </c>
      <c r="BK104" s="147">
        <f t="shared" si="9"/>
        <v>0</v>
      </c>
      <c r="BL104" s="12" t="s">
        <v>378</v>
      </c>
      <c r="BM104" s="12" t="s">
        <v>253</v>
      </c>
    </row>
    <row r="105" spans="2:65" s="1" customFormat="1" ht="6.95" customHeight="1">
      <c r="B105" s="35"/>
      <c r="C105" s="36"/>
      <c r="D105" s="36"/>
      <c r="E105" s="36"/>
      <c r="F105" s="36"/>
      <c r="G105" s="36"/>
      <c r="H105" s="36"/>
      <c r="I105" s="96"/>
      <c r="J105" s="36"/>
      <c r="K105" s="36"/>
      <c r="L105" s="26"/>
    </row>
  </sheetData>
  <autoFilter ref="C83:K10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2"/>
  <sheetViews>
    <sheetView showGridLines="0" topLeftCell="A170" workbookViewId="0">
      <selection activeCell="H187" sqref="H18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88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89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MŠ Tovarne</v>
      </c>
      <c r="F7" s="203"/>
      <c r="G7" s="203"/>
      <c r="H7" s="203"/>
      <c r="L7" s="15"/>
    </row>
    <row r="8" spans="2:46" s="1" customFormat="1" ht="12" customHeight="1">
      <c r="B8" s="26"/>
      <c r="D8" s="21" t="s">
        <v>90</v>
      </c>
      <c r="I8" s="80"/>
      <c r="L8" s="26"/>
    </row>
    <row r="9" spans="2:46" s="1" customFormat="1" ht="36.950000000000003" customHeight="1">
      <c r="B9" s="26"/>
      <c r="E9" s="182" t="s">
        <v>1232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>
        <f>'Rekapitulácia stavby'!AN8</f>
        <v>44041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ROUND(J89,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ROUND((SUM(BE89:BE191)),  2)</f>
        <v>0</v>
      </c>
      <c r="I33" s="88">
        <v>0.2</v>
      </c>
      <c r="J33" s="87">
        <f>ROUND(((SUM(BE89:BE191))*I33),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ROUND((SUM(BF89:BF191)),  2)</f>
        <v>0</v>
      </c>
      <c r="I34" s="88">
        <v>0.2</v>
      </c>
      <c r="J34" s="87">
        <f>ROUND(((SUM(BF89:BF191))*I34),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ROUND((SUM(BG89:BG191)),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ROUND((SUM(BH89:BH191)),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ROUND((SUM(BI89:BI191)),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92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MŠ Tovarne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90</v>
      </c>
      <c r="I49" s="80"/>
      <c r="L49" s="26"/>
    </row>
    <row r="50" spans="2:47" s="1" customFormat="1" ht="16.5" customHeight="1">
      <c r="B50" s="26"/>
      <c r="E50" s="182" t="str">
        <f>E9</f>
        <v>06 - Zdravotechnika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>
        <f>IF(J12="","",J12)</f>
        <v>44041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93</v>
      </c>
      <c r="D57" s="89"/>
      <c r="E57" s="89"/>
      <c r="F57" s="89"/>
      <c r="G57" s="89"/>
      <c r="H57" s="89"/>
      <c r="I57" s="99"/>
      <c r="J57" s="100" t="s">
        <v>94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95</v>
      </c>
      <c r="I59" s="80"/>
      <c r="J59" s="56">
        <f>J89</f>
        <v>0</v>
      </c>
      <c r="L59" s="26"/>
      <c r="AU59" s="12" t="s">
        <v>96</v>
      </c>
    </row>
    <row r="60" spans="2:47" s="7" customFormat="1" ht="24.95" customHeight="1">
      <c r="B60" s="102"/>
      <c r="D60" s="103" t="s">
        <v>97</v>
      </c>
      <c r="E60" s="104"/>
      <c r="F60" s="104"/>
      <c r="G60" s="104"/>
      <c r="H60" s="104"/>
      <c r="I60" s="105"/>
      <c r="J60" s="106">
        <f>J90</f>
        <v>0</v>
      </c>
      <c r="L60" s="102"/>
    </row>
    <row r="61" spans="2:47" s="8" customFormat="1" ht="19.899999999999999" customHeight="1">
      <c r="B61" s="107"/>
      <c r="D61" s="108" t="s">
        <v>98</v>
      </c>
      <c r="E61" s="109"/>
      <c r="F61" s="109"/>
      <c r="G61" s="109"/>
      <c r="H61" s="109"/>
      <c r="I61" s="110"/>
      <c r="J61" s="111">
        <f>J91</f>
        <v>0</v>
      </c>
      <c r="L61" s="107"/>
    </row>
    <row r="62" spans="2:47" s="7" customFormat="1" ht="24.95" customHeight="1">
      <c r="B62" s="102"/>
      <c r="D62" s="103" t="s">
        <v>1233</v>
      </c>
      <c r="E62" s="104"/>
      <c r="F62" s="104"/>
      <c r="G62" s="104"/>
      <c r="H62" s="104"/>
      <c r="I62" s="105"/>
      <c r="J62" s="106">
        <f>J97</f>
        <v>0</v>
      </c>
      <c r="L62" s="102"/>
    </row>
    <row r="63" spans="2:47" s="7" customFormat="1" ht="24.95" customHeight="1">
      <c r="B63" s="102"/>
      <c r="D63" s="103" t="s">
        <v>106</v>
      </c>
      <c r="E63" s="104"/>
      <c r="F63" s="104"/>
      <c r="G63" s="104"/>
      <c r="H63" s="104"/>
      <c r="I63" s="105"/>
      <c r="J63" s="106">
        <f>J102</f>
        <v>0</v>
      </c>
      <c r="L63" s="102"/>
    </row>
    <row r="64" spans="2:47" s="8" customFormat="1" ht="19.899999999999999" customHeight="1">
      <c r="B64" s="107"/>
      <c r="D64" s="108" t="s">
        <v>108</v>
      </c>
      <c r="E64" s="109"/>
      <c r="F64" s="109"/>
      <c r="G64" s="109"/>
      <c r="H64" s="109"/>
      <c r="I64" s="110"/>
      <c r="J64" s="111">
        <f>J103</f>
        <v>0</v>
      </c>
      <c r="L64" s="107"/>
    </row>
    <row r="65" spans="2:12" s="8" customFormat="1" ht="19.899999999999999" customHeight="1">
      <c r="B65" s="107"/>
      <c r="D65" s="108" t="s">
        <v>1234</v>
      </c>
      <c r="E65" s="109"/>
      <c r="F65" s="109"/>
      <c r="G65" s="109"/>
      <c r="H65" s="109"/>
      <c r="I65" s="110"/>
      <c r="J65" s="111">
        <f>J109</f>
        <v>0</v>
      </c>
      <c r="L65" s="107"/>
    </row>
    <row r="66" spans="2:12" s="8" customFormat="1" ht="19.899999999999999" customHeight="1">
      <c r="B66" s="107"/>
      <c r="D66" s="108" t="s">
        <v>1235</v>
      </c>
      <c r="E66" s="109"/>
      <c r="F66" s="109"/>
      <c r="G66" s="109"/>
      <c r="H66" s="109"/>
      <c r="I66" s="110"/>
      <c r="J66" s="111">
        <f>J136</f>
        <v>0</v>
      </c>
      <c r="L66" s="107"/>
    </row>
    <row r="67" spans="2:12" s="8" customFormat="1" ht="19.899999999999999" customHeight="1">
      <c r="B67" s="107"/>
      <c r="D67" s="108" t="s">
        <v>1236</v>
      </c>
      <c r="E67" s="109"/>
      <c r="F67" s="109"/>
      <c r="G67" s="109"/>
      <c r="H67" s="109"/>
      <c r="I67" s="110"/>
      <c r="J67" s="111">
        <f>J162</f>
        <v>0</v>
      </c>
      <c r="L67" s="107"/>
    </row>
    <row r="68" spans="2:12" s="7" customFormat="1" ht="24.95" customHeight="1">
      <c r="B68" s="102"/>
      <c r="D68" s="103" t="s">
        <v>951</v>
      </c>
      <c r="E68" s="104"/>
      <c r="F68" s="104"/>
      <c r="G68" s="104"/>
      <c r="H68" s="104"/>
      <c r="I68" s="105"/>
      <c r="J68" s="106">
        <f>J187</f>
        <v>0</v>
      </c>
      <c r="L68" s="102"/>
    </row>
    <row r="69" spans="2:12" s="7" customFormat="1" ht="24.95" customHeight="1">
      <c r="B69" s="102"/>
      <c r="D69" s="103" t="s">
        <v>1237</v>
      </c>
      <c r="E69" s="104"/>
      <c r="F69" s="104"/>
      <c r="G69" s="104"/>
      <c r="H69" s="104"/>
      <c r="I69" s="105"/>
      <c r="J69" s="106">
        <f>J189</f>
        <v>0</v>
      </c>
      <c r="L69" s="102"/>
    </row>
    <row r="70" spans="2:12" s="1" customFormat="1" ht="21.75" customHeight="1">
      <c r="B70" s="26"/>
      <c r="I70" s="80"/>
      <c r="L70" s="26"/>
    </row>
    <row r="71" spans="2:12" s="1" customFormat="1" ht="6.95" customHeight="1">
      <c r="B71" s="35"/>
      <c r="C71" s="36"/>
      <c r="D71" s="36"/>
      <c r="E71" s="36"/>
      <c r="F71" s="36"/>
      <c r="G71" s="36"/>
      <c r="H71" s="36"/>
      <c r="I71" s="96"/>
      <c r="J71" s="36"/>
      <c r="K71" s="36"/>
      <c r="L71" s="26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97"/>
      <c r="J75" s="38"/>
      <c r="K75" s="38"/>
      <c r="L75" s="26"/>
    </row>
    <row r="76" spans="2:12" s="1" customFormat="1" ht="24.95" customHeight="1">
      <c r="B76" s="26"/>
      <c r="C76" s="16" t="s">
        <v>119</v>
      </c>
      <c r="I76" s="80"/>
      <c r="L76" s="26"/>
    </row>
    <row r="77" spans="2:12" s="1" customFormat="1" ht="6.95" customHeight="1">
      <c r="B77" s="26"/>
      <c r="I77" s="80"/>
      <c r="L77" s="26"/>
    </row>
    <row r="78" spans="2:12" s="1" customFormat="1" ht="12" customHeight="1">
      <c r="B78" s="26"/>
      <c r="C78" s="21" t="s">
        <v>15</v>
      </c>
      <c r="I78" s="80"/>
      <c r="L78" s="26"/>
    </row>
    <row r="79" spans="2:12" s="1" customFormat="1" ht="16.5" customHeight="1">
      <c r="B79" s="26"/>
      <c r="E79" s="202" t="str">
        <f>E7</f>
        <v>MŠ Tovarne</v>
      </c>
      <c r="F79" s="203"/>
      <c r="G79" s="203"/>
      <c r="H79" s="203"/>
      <c r="I79" s="80"/>
      <c r="L79" s="26"/>
    </row>
    <row r="80" spans="2:12" s="1" customFormat="1" ht="12" customHeight="1">
      <c r="B80" s="26"/>
      <c r="C80" s="21" t="s">
        <v>90</v>
      </c>
      <c r="I80" s="80"/>
      <c r="L80" s="26"/>
    </row>
    <row r="81" spans="2:65" s="1" customFormat="1" ht="16.5" customHeight="1">
      <c r="B81" s="26"/>
      <c r="E81" s="182" t="str">
        <f>E9</f>
        <v>06 - Zdravotechnika</v>
      </c>
      <c r="F81" s="181"/>
      <c r="G81" s="181"/>
      <c r="H81" s="181"/>
      <c r="I81" s="80"/>
      <c r="L81" s="26"/>
    </row>
    <row r="82" spans="2:65" s="1" customFormat="1" ht="6.95" customHeight="1">
      <c r="B82" s="26"/>
      <c r="I82" s="80"/>
      <c r="L82" s="26"/>
    </row>
    <row r="83" spans="2:65" s="1" customFormat="1" ht="12" customHeight="1">
      <c r="B83" s="26"/>
      <c r="C83" s="21" t="s">
        <v>19</v>
      </c>
      <c r="F83" s="12" t="str">
        <f>F12</f>
        <v xml:space="preserve"> </v>
      </c>
      <c r="I83" s="81" t="s">
        <v>21</v>
      </c>
      <c r="J83" s="42">
        <f>IF(J12="","",J12)</f>
        <v>44041</v>
      </c>
      <c r="L83" s="26"/>
    </row>
    <row r="84" spans="2:65" s="1" customFormat="1" ht="6.95" customHeight="1">
      <c r="B84" s="26"/>
      <c r="I84" s="80"/>
      <c r="L84" s="26"/>
    </row>
    <row r="85" spans="2:65" s="1" customFormat="1" ht="13.7" customHeight="1">
      <c r="B85" s="26"/>
      <c r="C85" s="21" t="s">
        <v>22</v>
      </c>
      <c r="F85" s="12" t="str">
        <f>E15</f>
        <v xml:space="preserve"> </v>
      </c>
      <c r="I85" s="81" t="s">
        <v>27</v>
      </c>
      <c r="J85" s="24" t="str">
        <f>E21</f>
        <v xml:space="preserve"> </v>
      </c>
      <c r="L85" s="26"/>
    </row>
    <row r="86" spans="2:65" s="1" customFormat="1" ht="13.7" customHeight="1">
      <c r="B86" s="26"/>
      <c r="C86" s="21" t="s">
        <v>25</v>
      </c>
      <c r="F86" s="12" t="str">
        <f>IF(E18="","",E18)</f>
        <v>Vyplň údaj</v>
      </c>
      <c r="I86" s="81" t="s">
        <v>29</v>
      </c>
      <c r="J86" s="24" t="str">
        <f>E24</f>
        <v xml:space="preserve"> </v>
      </c>
      <c r="L86" s="26"/>
    </row>
    <row r="87" spans="2:65" s="1" customFormat="1" ht="10.35" customHeight="1">
      <c r="B87" s="26"/>
      <c r="I87" s="80"/>
      <c r="L87" s="26"/>
    </row>
    <row r="88" spans="2:65" s="9" customFormat="1" ht="29.25" customHeight="1">
      <c r="B88" s="112"/>
      <c r="C88" s="113" t="s">
        <v>120</v>
      </c>
      <c r="D88" s="114" t="s">
        <v>50</v>
      </c>
      <c r="E88" s="114" t="s">
        <v>46</v>
      </c>
      <c r="F88" s="114" t="s">
        <v>47</v>
      </c>
      <c r="G88" s="114" t="s">
        <v>121</v>
      </c>
      <c r="H88" s="114" t="s">
        <v>122</v>
      </c>
      <c r="I88" s="115" t="s">
        <v>123</v>
      </c>
      <c r="J88" s="116" t="s">
        <v>94</v>
      </c>
      <c r="K88" s="117" t="s">
        <v>124</v>
      </c>
      <c r="L88" s="112"/>
      <c r="M88" s="49" t="s">
        <v>1</v>
      </c>
      <c r="N88" s="50" t="s">
        <v>35</v>
      </c>
      <c r="O88" s="50" t="s">
        <v>125</v>
      </c>
      <c r="P88" s="50" t="s">
        <v>126</v>
      </c>
      <c r="Q88" s="50" t="s">
        <v>127</v>
      </c>
      <c r="R88" s="50" t="s">
        <v>128</v>
      </c>
      <c r="S88" s="50" t="s">
        <v>129</v>
      </c>
      <c r="T88" s="51" t="s">
        <v>130</v>
      </c>
    </row>
    <row r="89" spans="2:65" s="1" customFormat="1" ht="22.9" customHeight="1">
      <c r="B89" s="26"/>
      <c r="C89" s="54" t="s">
        <v>95</v>
      </c>
      <c r="I89" s="80"/>
      <c r="J89" s="118">
        <f>BK89</f>
        <v>0</v>
      </c>
      <c r="L89" s="26"/>
      <c r="M89" s="52"/>
      <c r="N89" s="43"/>
      <c r="O89" s="43"/>
      <c r="P89" s="119">
        <f>P90+P97+P102+P187+P189</f>
        <v>0</v>
      </c>
      <c r="Q89" s="43"/>
      <c r="R89" s="119">
        <f>R90+R97+R102+R187+R189</f>
        <v>0</v>
      </c>
      <c r="S89" s="43"/>
      <c r="T89" s="120">
        <f>T90+T97+T102+T187+T189</f>
        <v>0</v>
      </c>
      <c r="AT89" s="12" t="s">
        <v>64</v>
      </c>
      <c r="AU89" s="12" t="s">
        <v>96</v>
      </c>
      <c r="BK89" s="121">
        <f>BK90+BK97+BK102+BK187+BK189</f>
        <v>0</v>
      </c>
    </row>
    <row r="90" spans="2:65" s="10" customFormat="1" ht="25.9" customHeight="1">
      <c r="B90" s="122"/>
      <c r="D90" s="123" t="s">
        <v>64</v>
      </c>
      <c r="E90" s="124" t="s">
        <v>131</v>
      </c>
      <c r="F90" s="124" t="s">
        <v>132</v>
      </c>
      <c r="I90" s="125"/>
      <c r="J90" s="126">
        <f>BK90</f>
        <v>0</v>
      </c>
      <c r="L90" s="122"/>
      <c r="M90" s="127"/>
      <c r="N90" s="128"/>
      <c r="O90" s="128"/>
      <c r="P90" s="129">
        <f>P91</f>
        <v>0</v>
      </c>
      <c r="Q90" s="128"/>
      <c r="R90" s="129">
        <f>R91</f>
        <v>0</v>
      </c>
      <c r="S90" s="128"/>
      <c r="T90" s="130">
        <f>T91</f>
        <v>0</v>
      </c>
      <c r="AR90" s="123" t="s">
        <v>72</v>
      </c>
      <c r="AT90" s="131" t="s">
        <v>64</v>
      </c>
      <c r="AU90" s="131" t="s">
        <v>65</v>
      </c>
      <c r="AY90" s="123" t="s">
        <v>133</v>
      </c>
      <c r="BK90" s="132">
        <f>BK91</f>
        <v>0</v>
      </c>
    </row>
    <row r="91" spans="2:65" s="10" customFormat="1" ht="22.9" customHeight="1">
      <c r="B91" s="122"/>
      <c r="D91" s="123" t="s">
        <v>64</v>
      </c>
      <c r="E91" s="133" t="s">
        <v>72</v>
      </c>
      <c r="F91" s="133" t="s">
        <v>134</v>
      </c>
      <c r="I91" s="125"/>
      <c r="J91" s="134">
        <f>BK91</f>
        <v>0</v>
      </c>
      <c r="L91" s="122"/>
      <c r="M91" s="127"/>
      <c r="N91" s="128"/>
      <c r="O91" s="128"/>
      <c r="P91" s="129">
        <f>SUM(P92:P96)</f>
        <v>0</v>
      </c>
      <c r="Q91" s="128"/>
      <c r="R91" s="129">
        <f>SUM(R92:R96)</f>
        <v>0</v>
      </c>
      <c r="S91" s="128"/>
      <c r="T91" s="130">
        <f>SUM(T92:T96)</f>
        <v>0</v>
      </c>
      <c r="AR91" s="123" t="s">
        <v>72</v>
      </c>
      <c r="AT91" s="131" t="s">
        <v>64</v>
      </c>
      <c r="AU91" s="131" t="s">
        <v>72</v>
      </c>
      <c r="AY91" s="123" t="s">
        <v>133</v>
      </c>
      <c r="BK91" s="132">
        <f>SUM(BK92:BK96)</f>
        <v>0</v>
      </c>
    </row>
    <row r="92" spans="2:65" s="1" customFormat="1" ht="16.5" customHeight="1">
      <c r="B92" s="135"/>
      <c r="C92" s="136" t="s">
        <v>72</v>
      </c>
      <c r="D92" s="136" t="s">
        <v>135</v>
      </c>
      <c r="E92" s="137" t="s">
        <v>155</v>
      </c>
      <c r="F92" s="138" t="s">
        <v>156</v>
      </c>
      <c r="G92" s="139" t="s">
        <v>145</v>
      </c>
      <c r="H92" s="140">
        <v>23.1</v>
      </c>
      <c r="I92" s="141"/>
      <c r="J92" s="142">
        <f>ROUND(I92*H92,2)</f>
        <v>0</v>
      </c>
      <c r="K92" s="138" t="s">
        <v>1</v>
      </c>
      <c r="L92" s="26"/>
      <c r="M92" s="143" t="s">
        <v>1</v>
      </c>
      <c r="N92" s="144" t="s">
        <v>37</v>
      </c>
      <c r="O92" s="45"/>
      <c r="P92" s="145">
        <f>O92*H92</f>
        <v>0</v>
      </c>
      <c r="Q92" s="145">
        <v>0</v>
      </c>
      <c r="R92" s="145">
        <f>Q92*H92</f>
        <v>0</v>
      </c>
      <c r="S92" s="145">
        <v>0</v>
      </c>
      <c r="T92" s="146">
        <f>S92*H92</f>
        <v>0</v>
      </c>
      <c r="AR92" s="12" t="s">
        <v>140</v>
      </c>
      <c r="AT92" s="12" t="s">
        <v>135</v>
      </c>
      <c r="AU92" s="12" t="s">
        <v>141</v>
      </c>
      <c r="AY92" s="12" t="s">
        <v>133</v>
      </c>
      <c r="BE92" s="147">
        <f>IF(N92="základná",J92,0)</f>
        <v>0</v>
      </c>
      <c r="BF92" s="147">
        <f>IF(N92="znížená",J92,0)</f>
        <v>0</v>
      </c>
      <c r="BG92" s="147">
        <f>IF(N92="zákl. prenesená",J92,0)</f>
        <v>0</v>
      </c>
      <c r="BH92" s="147">
        <f>IF(N92="zníž. prenesená",J92,0)</f>
        <v>0</v>
      </c>
      <c r="BI92" s="147">
        <f>IF(N92="nulová",J92,0)</f>
        <v>0</v>
      </c>
      <c r="BJ92" s="12" t="s">
        <v>141</v>
      </c>
      <c r="BK92" s="147">
        <f>ROUND(I92*H92,2)</f>
        <v>0</v>
      </c>
      <c r="BL92" s="12" t="s">
        <v>140</v>
      </c>
      <c r="BM92" s="12" t="s">
        <v>141</v>
      </c>
    </row>
    <row r="93" spans="2:65" s="1" customFormat="1" ht="16.5" customHeight="1">
      <c r="B93" s="135"/>
      <c r="C93" s="136" t="s">
        <v>141</v>
      </c>
      <c r="D93" s="136" t="s">
        <v>135</v>
      </c>
      <c r="E93" s="137" t="s">
        <v>159</v>
      </c>
      <c r="F93" s="138" t="s">
        <v>160</v>
      </c>
      <c r="G93" s="139" t="s">
        <v>145</v>
      </c>
      <c r="H93" s="140">
        <v>23.1</v>
      </c>
      <c r="I93" s="141"/>
      <c r="J93" s="142">
        <f>ROUND(I93*H93,2)</f>
        <v>0</v>
      </c>
      <c r="K93" s="138" t="s">
        <v>1</v>
      </c>
      <c r="L93" s="26"/>
      <c r="M93" s="143" t="s">
        <v>1</v>
      </c>
      <c r="N93" s="144" t="s">
        <v>37</v>
      </c>
      <c r="O93" s="45"/>
      <c r="P93" s="145">
        <f>O93*H93</f>
        <v>0</v>
      </c>
      <c r="Q93" s="145">
        <v>0</v>
      </c>
      <c r="R93" s="145">
        <f>Q93*H93</f>
        <v>0</v>
      </c>
      <c r="S93" s="145">
        <v>0</v>
      </c>
      <c r="T93" s="146">
        <f>S93*H93</f>
        <v>0</v>
      </c>
      <c r="AR93" s="12" t="s">
        <v>140</v>
      </c>
      <c r="AT93" s="12" t="s">
        <v>135</v>
      </c>
      <c r="AU93" s="12" t="s">
        <v>141</v>
      </c>
      <c r="AY93" s="12" t="s">
        <v>133</v>
      </c>
      <c r="BE93" s="147">
        <f>IF(N93="základná",J93,0)</f>
        <v>0</v>
      </c>
      <c r="BF93" s="147">
        <f>IF(N93="znížená",J93,0)</f>
        <v>0</v>
      </c>
      <c r="BG93" s="147">
        <f>IF(N93="zákl. prenesená",J93,0)</f>
        <v>0</v>
      </c>
      <c r="BH93" s="147">
        <f>IF(N93="zníž. prenesená",J93,0)</f>
        <v>0</v>
      </c>
      <c r="BI93" s="147">
        <f>IF(N93="nulová",J93,0)</f>
        <v>0</v>
      </c>
      <c r="BJ93" s="12" t="s">
        <v>141</v>
      </c>
      <c r="BK93" s="147">
        <f>ROUND(I93*H93,2)</f>
        <v>0</v>
      </c>
      <c r="BL93" s="12" t="s">
        <v>140</v>
      </c>
      <c r="BM93" s="12" t="s">
        <v>140</v>
      </c>
    </row>
    <row r="94" spans="2:65" s="1" customFormat="1" ht="16.5" customHeight="1">
      <c r="B94" s="135"/>
      <c r="C94" s="136" t="s">
        <v>147</v>
      </c>
      <c r="D94" s="136" t="s">
        <v>135</v>
      </c>
      <c r="E94" s="137" t="s">
        <v>1238</v>
      </c>
      <c r="F94" s="138" t="s">
        <v>1239</v>
      </c>
      <c r="G94" s="139" t="s">
        <v>145</v>
      </c>
      <c r="H94" s="140">
        <v>23.1</v>
      </c>
      <c r="I94" s="141"/>
      <c r="J94" s="142">
        <f>ROUND(I94*H94,2)</f>
        <v>0</v>
      </c>
      <c r="K94" s="138" t="s">
        <v>1</v>
      </c>
      <c r="L94" s="26"/>
      <c r="M94" s="143" t="s">
        <v>1</v>
      </c>
      <c r="N94" s="144" t="s">
        <v>37</v>
      </c>
      <c r="O94" s="45"/>
      <c r="P94" s="145">
        <f>O94*H94</f>
        <v>0</v>
      </c>
      <c r="Q94" s="145">
        <v>0</v>
      </c>
      <c r="R94" s="145">
        <f>Q94*H94</f>
        <v>0</v>
      </c>
      <c r="S94" s="145">
        <v>0</v>
      </c>
      <c r="T94" s="146">
        <f>S94*H94</f>
        <v>0</v>
      </c>
      <c r="AR94" s="12" t="s">
        <v>140</v>
      </c>
      <c r="AT94" s="12" t="s">
        <v>135</v>
      </c>
      <c r="AU94" s="12" t="s">
        <v>141</v>
      </c>
      <c r="AY94" s="12" t="s">
        <v>133</v>
      </c>
      <c r="BE94" s="147">
        <f>IF(N94="základná",J94,0)</f>
        <v>0</v>
      </c>
      <c r="BF94" s="147">
        <f>IF(N94="znížená",J94,0)</f>
        <v>0</v>
      </c>
      <c r="BG94" s="147">
        <f>IF(N94="zákl. prenesená",J94,0)</f>
        <v>0</v>
      </c>
      <c r="BH94" s="147">
        <f>IF(N94="zníž. prenesená",J94,0)</f>
        <v>0</v>
      </c>
      <c r="BI94" s="147">
        <f>IF(N94="nulová",J94,0)</f>
        <v>0</v>
      </c>
      <c r="BJ94" s="12" t="s">
        <v>141</v>
      </c>
      <c r="BK94" s="147">
        <f>ROUND(I94*H94,2)</f>
        <v>0</v>
      </c>
      <c r="BL94" s="12" t="s">
        <v>140</v>
      </c>
      <c r="BM94" s="12" t="s">
        <v>158</v>
      </c>
    </row>
    <row r="95" spans="2:65" s="1" customFormat="1" ht="16.5" customHeight="1">
      <c r="B95" s="135"/>
      <c r="C95" s="136" t="s">
        <v>140</v>
      </c>
      <c r="D95" s="136" t="s">
        <v>135</v>
      </c>
      <c r="E95" s="137" t="s">
        <v>1240</v>
      </c>
      <c r="F95" s="138" t="s">
        <v>1241</v>
      </c>
      <c r="G95" s="139" t="s">
        <v>145</v>
      </c>
      <c r="H95" s="140">
        <v>15.4</v>
      </c>
      <c r="I95" s="141"/>
      <c r="J95" s="142">
        <f>ROUND(I95*H95,2)</f>
        <v>0</v>
      </c>
      <c r="K95" s="138" t="s">
        <v>1</v>
      </c>
      <c r="L95" s="26"/>
      <c r="M95" s="143" t="s">
        <v>1</v>
      </c>
      <c r="N95" s="144" t="s">
        <v>37</v>
      </c>
      <c r="O95" s="45"/>
      <c r="P95" s="145">
        <f>O95*H95</f>
        <v>0</v>
      </c>
      <c r="Q95" s="145">
        <v>0</v>
      </c>
      <c r="R95" s="145">
        <f>Q95*H95</f>
        <v>0</v>
      </c>
      <c r="S95" s="145">
        <v>0</v>
      </c>
      <c r="T95" s="146">
        <f>S95*H95</f>
        <v>0</v>
      </c>
      <c r="AR95" s="12" t="s">
        <v>140</v>
      </c>
      <c r="AT95" s="12" t="s">
        <v>135</v>
      </c>
      <c r="AU95" s="12" t="s">
        <v>141</v>
      </c>
      <c r="AY95" s="12" t="s">
        <v>133</v>
      </c>
      <c r="BE95" s="147">
        <f>IF(N95="základná",J95,0)</f>
        <v>0</v>
      </c>
      <c r="BF95" s="147">
        <f>IF(N95="znížená",J95,0)</f>
        <v>0</v>
      </c>
      <c r="BG95" s="147">
        <f>IF(N95="zákl. prenesená",J95,0)</f>
        <v>0</v>
      </c>
      <c r="BH95" s="147">
        <f>IF(N95="zníž. prenesená",J95,0)</f>
        <v>0</v>
      </c>
      <c r="BI95" s="147">
        <f>IF(N95="nulová",J95,0)</f>
        <v>0</v>
      </c>
      <c r="BJ95" s="12" t="s">
        <v>141</v>
      </c>
      <c r="BK95" s="147">
        <f>ROUND(I95*H95,2)</f>
        <v>0</v>
      </c>
      <c r="BL95" s="12" t="s">
        <v>140</v>
      </c>
      <c r="BM95" s="12" t="s">
        <v>166</v>
      </c>
    </row>
    <row r="96" spans="2:65" s="1" customFormat="1" ht="16.5" customHeight="1">
      <c r="B96" s="135"/>
      <c r="C96" s="148" t="s">
        <v>154</v>
      </c>
      <c r="D96" s="148" t="s">
        <v>201</v>
      </c>
      <c r="E96" s="149" t="s">
        <v>1242</v>
      </c>
      <c r="F96" s="150" t="s">
        <v>1243</v>
      </c>
      <c r="G96" s="151" t="s">
        <v>194</v>
      </c>
      <c r="H96" s="152">
        <v>7.7</v>
      </c>
      <c r="I96" s="153"/>
      <c r="J96" s="154">
        <f>ROUND(I96*H96,2)</f>
        <v>0</v>
      </c>
      <c r="K96" s="150" t="s">
        <v>1</v>
      </c>
      <c r="L96" s="155"/>
      <c r="M96" s="156" t="s">
        <v>1</v>
      </c>
      <c r="N96" s="157" t="s">
        <v>37</v>
      </c>
      <c r="O96" s="45"/>
      <c r="P96" s="145">
        <f>O96*H96</f>
        <v>0</v>
      </c>
      <c r="Q96" s="145">
        <v>0</v>
      </c>
      <c r="R96" s="145">
        <f>Q96*H96</f>
        <v>0</v>
      </c>
      <c r="S96" s="145">
        <v>0</v>
      </c>
      <c r="T96" s="146">
        <f>S96*H96</f>
        <v>0</v>
      </c>
      <c r="AR96" s="12" t="s">
        <v>166</v>
      </c>
      <c r="AT96" s="12" t="s">
        <v>201</v>
      </c>
      <c r="AU96" s="12" t="s">
        <v>141</v>
      </c>
      <c r="AY96" s="12" t="s">
        <v>133</v>
      </c>
      <c r="BE96" s="147">
        <f>IF(N96="základná",J96,0)</f>
        <v>0</v>
      </c>
      <c r="BF96" s="147">
        <f>IF(N96="znížená",J96,0)</f>
        <v>0</v>
      </c>
      <c r="BG96" s="147">
        <f>IF(N96="zákl. prenesená",J96,0)</f>
        <v>0</v>
      </c>
      <c r="BH96" s="147">
        <f>IF(N96="zníž. prenesená",J96,0)</f>
        <v>0</v>
      </c>
      <c r="BI96" s="147">
        <f>IF(N96="nulová",J96,0)</f>
        <v>0</v>
      </c>
      <c r="BJ96" s="12" t="s">
        <v>141</v>
      </c>
      <c r="BK96" s="147">
        <f>ROUND(I96*H96,2)</f>
        <v>0</v>
      </c>
      <c r="BL96" s="12" t="s">
        <v>140</v>
      </c>
      <c r="BM96" s="12" t="s">
        <v>175</v>
      </c>
    </row>
    <row r="97" spans="2:65" s="10" customFormat="1" ht="25.9" customHeight="1">
      <c r="B97" s="122"/>
      <c r="D97" s="123" t="s">
        <v>64</v>
      </c>
      <c r="E97" s="124" t="s">
        <v>1136</v>
      </c>
      <c r="F97" s="124" t="s">
        <v>1137</v>
      </c>
      <c r="I97" s="125"/>
      <c r="J97" s="126">
        <f>BK97</f>
        <v>0</v>
      </c>
      <c r="L97" s="122"/>
      <c r="M97" s="127"/>
      <c r="N97" s="128"/>
      <c r="O97" s="128"/>
      <c r="P97" s="129">
        <f>SUM(P98:P101)</f>
        <v>0</v>
      </c>
      <c r="Q97" s="128"/>
      <c r="R97" s="129">
        <f>SUM(R98:R101)</f>
        <v>0</v>
      </c>
      <c r="S97" s="128"/>
      <c r="T97" s="130">
        <f>SUM(T98:T101)</f>
        <v>0</v>
      </c>
      <c r="AR97" s="123" t="s">
        <v>141</v>
      </c>
      <c r="AT97" s="131" t="s">
        <v>64</v>
      </c>
      <c r="AU97" s="131" t="s">
        <v>65</v>
      </c>
      <c r="AY97" s="123" t="s">
        <v>133</v>
      </c>
      <c r="BK97" s="132">
        <f>SUM(BK98:BK101)</f>
        <v>0</v>
      </c>
    </row>
    <row r="98" spans="2:65" s="1" customFormat="1" ht="16.5" customHeight="1">
      <c r="B98" s="135"/>
      <c r="C98" s="136" t="s">
        <v>650</v>
      </c>
      <c r="D98" s="136" t="s">
        <v>135</v>
      </c>
      <c r="E98" s="137" t="s">
        <v>1244</v>
      </c>
      <c r="F98" s="138" t="s">
        <v>1245</v>
      </c>
      <c r="G98" s="139" t="s">
        <v>210</v>
      </c>
      <c r="H98" s="140">
        <v>1</v>
      </c>
      <c r="I98" s="141"/>
      <c r="J98" s="142">
        <f>ROUND(I98*H98,2)</f>
        <v>0</v>
      </c>
      <c r="K98" s="138" t="s">
        <v>1</v>
      </c>
      <c r="L98" s="26"/>
      <c r="M98" s="143" t="s">
        <v>1</v>
      </c>
      <c r="N98" s="144" t="s">
        <v>37</v>
      </c>
      <c r="O98" s="45"/>
      <c r="P98" s="145">
        <f>O98*H98</f>
        <v>0</v>
      </c>
      <c r="Q98" s="145">
        <v>0</v>
      </c>
      <c r="R98" s="145">
        <f>Q98*H98</f>
        <v>0</v>
      </c>
      <c r="S98" s="145">
        <v>0</v>
      </c>
      <c r="T98" s="146">
        <f>S98*H98</f>
        <v>0</v>
      </c>
      <c r="AR98" s="12" t="s">
        <v>200</v>
      </c>
      <c r="AT98" s="12" t="s">
        <v>135</v>
      </c>
      <c r="AU98" s="12" t="s">
        <v>72</v>
      </c>
      <c r="AY98" s="12" t="s">
        <v>133</v>
      </c>
      <c r="BE98" s="147">
        <f>IF(N98="základná",J98,0)</f>
        <v>0</v>
      </c>
      <c r="BF98" s="147">
        <f>IF(N98="znížená",J98,0)</f>
        <v>0</v>
      </c>
      <c r="BG98" s="147">
        <f>IF(N98="zákl. prenesená",J98,0)</f>
        <v>0</v>
      </c>
      <c r="BH98" s="147">
        <f>IF(N98="zníž. prenesená",J98,0)</f>
        <v>0</v>
      </c>
      <c r="BI98" s="147">
        <f>IF(N98="nulová",J98,0)</f>
        <v>0</v>
      </c>
      <c r="BJ98" s="12" t="s">
        <v>141</v>
      </c>
      <c r="BK98" s="147">
        <f>ROUND(I98*H98,2)</f>
        <v>0</v>
      </c>
      <c r="BL98" s="12" t="s">
        <v>200</v>
      </c>
      <c r="BM98" s="12" t="s">
        <v>183</v>
      </c>
    </row>
    <row r="99" spans="2:65" s="1" customFormat="1" ht="16.5" customHeight="1">
      <c r="B99" s="135"/>
      <c r="C99" s="148" t="s">
        <v>654</v>
      </c>
      <c r="D99" s="148" t="s">
        <v>201</v>
      </c>
      <c r="E99" s="149" t="s">
        <v>1246</v>
      </c>
      <c r="F99" s="150" t="s">
        <v>1247</v>
      </c>
      <c r="G99" s="151" t="s">
        <v>210</v>
      </c>
      <c r="H99" s="152">
        <v>1</v>
      </c>
      <c r="I99" s="153"/>
      <c r="J99" s="154">
        <f>ROUND(I99*H99,2)</f>
        <v>0</v>
      </c>
      <c r="K99" s="150" t="s">
        <v>1</v>
      </c>
      <c r="L99" s="155"/>
      <c r="M99" s="156" t="s">
        <v>1</v>
      </c>
      <c r="N99" s="157" t="s">
        <v>37</v>
      </c>
      <c r="O99" s="45"/>
      <c r="P99" s="145">
        <f>O99*H99</f>
        <v>0</v>
      </c>
      <c r="Q99" s="145">
        <v>0</v>
      </c>
      <c r="R99" s="145">
        <f>Q99*H99</f>
        <v>0</v>
      </c>
      <c r="S99" s="145">
        <v>0</v>
      </c>
      <c r="T99" s="146">
        <f>S99*H99</f>
        <v>0</v>
      </c>
      <c r="AR99" s="12" t="s">
        <v>261</v>
      </c>
      <c r="AT99" s="12" t="s">
        <v>201</v>
      </c>
      <c r="AU99" s="12" t="s">
        <v>72</v>
      </c>
      <c r="AY99" s="12" t="s">
        <v>133</v>
      </c>
      <c r="BE99" s="147">
        <f>IF(N99="základná",J99,0)</f>
        <v>0</v>
      </c>
      <c r="BF99" s="147">
        <f>IF(N99="znížená",J99,0)</f>
        <v>0</v>
      </c>
      <c r="BG99" s="147">
        <f>IF(N99="zákl. prenesená",J99,0)</f>
        <v>0</v>
      </c>
      <c r="BH99" s="147">
        <f>IF(N99="zníž. prenesená",J99,0)</f>
        <v>0</v>
      </c>
      <c r="BI99" s="147">
        <f>IF(N99="nulová",J99,0)</f>
        <v>0</v>
      </c>
      <c r="BJ99" s="12" t="s">
        <v>141</v>
      </c>
      <c r="BK99" s="147">
        <f>ROUND(I99*H99,2)</f>
        <v>0</v>
      </c>
      <c r="BL99" s="12" t="s">
        <v>200</v>
      </c>
      <c r="BM99" s="12" t="s">
        <v>191</v>
      </c>
    </row>
    <row r="100" spans="2:65" s="1" customFormat="1" ht="16.5" customHeight="1">
      <c r="B100" s="135"/>
      <c r="C100" s="136" t="s">
        <v>660</v>
      </c>
      <c r="D100" s="136" t="s">
        <v>135</v>
      </c>
      <c r="E100" s="137" t="s">
        <v>1144</v>
      </c>
      <c r="F100" s="138" t="s">
        <v>1145</v>
      </c>
      <c r="G100" s="139" t="s">
        <v>464</v>
      </c>
      <c r="H100" s="158">
        <v>1.1000000000000001</v>
      </c>
      <c r="I100" s="141"/>
      <c r="J100" s="142">
        <f>ROUND(I100*H100,2)</f>
        <v>0</v>
      </c>
      <c r="K100" s="138" t="s">
        <v>1</v>
      </c>
      <c r="L100" s="26"/>
      <c r="M100" s="143" t="s">
        <v>1</v>
      </c>
      <c r="N100" s="144" t="s">
        <v>37</v>
      </c>
      <c r="O100" s="45"/>
      <c r="P100" s="145">
        <f>O100*H100</f>
        <v>0</v>
      </c>
      <c r="Q100" s="145">
        <v>0</v>
      </c>
      <c r="R100" s="145">
        <f>Q100*H100</f>
        <v>0</v>
      </c>
      <c r="S100" s="145">
        <v>0</v>
      </c>
      <c r="T100" s="146">
        <f>S100*H100</f>
        <v>0</v>
      </c>
      <c r="AR100" s="12" t="s">
        <v>200</v>
      </c>
      <c r="AT100" s="12" t="s">
        <v>135</v>
      </c>
      <c r="AU100" s="12" t="s">
        <v>72</v>
      </c>
      <c r="AY100" s="12" t="s">
        <v>133</v>
      </c>
      <c r="BE100" s="147">
        <f>IF(N100="základná",J100,0)</f>
        <v>0</v>
      </c>
      <c r="BF100" s="147">
        <f>IF(N100="znížená",J100,0)</f>
        <v>0</v>
      </c>
      <c r="BG100" s="147">
        <f>IF(N100="zákl. prenesená",J100,0)</f>
        <v>0</v>
      </c>
      <c r="BH100" s="147">
        <f>IF(N100="zníž. prenesená",J100,0)</f>
        <v>0</v>
      </c>
      <c r="BI100" s="147">
        <f>IF(N100="nulová",J100,0)</f>
        <v>0</v>
      </c>
      <c r="BJ100" s="12" t="s">
        <v>141</v>
      </c>
      <c r="BK100" s="147">
        <f>ROUND(I100*H100,2)</f>
        <v>0</v>
      </c>
      <c r="BL100" s="12" t="s">
        <v>200</v>
      </c>
      <c r="BM100" s="12" t="s">
        <v>200</v>
      </c>
    </row>
    <row r="101" spans="2:65" s="1" customFormat="1" ht="16.5" customHeight="1">
      <c r="B101" s="135"/>
      <c r="C101" s="136" t="s">
        <v>666</v>
      </c>
      <c r="D101" s="136" t="s">
        <v>135</v>
      </c>
      <c r="E101" s="137" t="s">
        <v>1146</v>
      </c>
      <c r="F101" s="138" t="s">
        <v>1147</v>
      </c>
      <c r="G101" s="139" t="s">
        <v>464</v>
      </c>
      <c r="H101" s="158">
        <v>0.45</v>
      </c>
      <c r="I101" s="141"/>
      <c r="J101" s="142">
        <f>ROUND(I101*H101,2)</f>
        <v>0</v>
      </c>
      <c r="K101" s="138" t="s">
        <v>956</v>
      </c>
      <c r="L101" s="26"/>
      <c r="M101" s="143" t="s">
        <v>1</v>
      </c>
      <c r="N101" s="144" t="s">
        <v>37</v>
      </c>
      <c r="O101" s="45"/>
      <c r="P101" s="145">
        <f>O101*H101</f>
        <v>0</v>
      </c>
      <c r="Q101" s="145">
        <v>0</v>
      </c>
      <c r="R101" s="145">
        <f>Q101*H101</f>
        <v>0</v>
      </c>
      <c r="S101" s="145">
        <v>0</v>
      </c>
      <c r="T101" s="146">
        <f>S101*H101</f>
        <v>0</v>
      </c>
      <c r="AR101" s="12" t="s">
        <v>200</v>
      </c>
      <c r="AT101" s="12" t="s">
        <v>135</v>
      </c>
      <c r="AU101" s="12" t="s">
        <v>72</v>
      </c>
      <c r="AY101" s="12" t="s">
        <v>133</v>
      </c>
      <c r="BE101" s="147">
        <f>IF(N101="základná",J101,0)</f>
        <v>0</v>
      </c>
      <c r="BF101" s="147">
        <f>IF(N101="znížená",J101,0)</f>
        <v>0</v>
      </c>
      <c r="BG101" s="147">
        <f>IF(N101="zákl. prenesená",J101,0)</f>
        <v>0</v>
      </c>
      <c r="BH101" s="147">
        <f>IF(N101="zníž. prenesená",J101,0)</f>
        <v>0</v>
      </c>
      <c r="BI101" s="147">
        <f>IF(N101="nulová",J101,0)</f>
        <v>0</v>
      </c>
      <c r="BJ101" s="12" t="s">
        <v>141</v>
      </c>
      <c r="BK101" s="147">
        <f>ROUND(I101*H101,2)</f>
        <v>0</v>
      </c>
      <c r="BL101" s="12" t="s">
        <v>200</v>
      </c>
      <c r="BM101" s="12" t="s">
        <v>208</v>
      </c>
    </row>
    <row r="102" spans="2:65" s="10" customFormat="1" ht="25.9" customHeight="1">
      <c r="B102" s="122"/>
      <c r="D102" s="123" t="s">
        <v>64</v>
      </c>
      <c r="E102" s="124" t="s">
        <v>434</v>
      </c>
      <c r="F102" s="124" t="s">
        <v>435</v>
      </c>
      <c r="I102" s="125"/>
      <c r="J102" s="126">
        <f>BK102</f>
        <v>0</v>
      </c>
      <c r="L102" s="122"/>
      <c r="M102" s="127"/>
      <c r="N102" s="128"/>
      <c r="O102" s="128"/>
      <c r="P102" s="129">
        <f>P103+P109+P136+P162</f>
        <v>0</v>
      </c>
      <c r="Q102" s="128"/>
      <c r="R102" s="129">
        <f>R103+R109+R136+R162</f>
        <v>0</v>
      </c>
      <c r="S102" s="128"/>
      <c r="T102" s="130">
        <f>T103+T109+T136+T162</f>
        <v>0</v>
      </c>
      <c r="AR102" s="123" t="s">
        <v>141</v>
      </c>
      <c r="AT102" s="131" t="s">
        <v>64</v>
      </c>
      <c r="AU102" s="131" t="s">
        <v>65</v>
      </c>
      <c r="AY102" s="123" t="s">
        <v>133</v>
      </c>
      <c r="BK102" s="132">
        <f>BK103+BK109+BK136+BK162</f>
        <v>0</v>
      </c>
    </row>
    <row r="103" spans="2:65" s="10" customFormat="1" ht="22.9" customHeight="1">
      <c r="B103" s="122"/>
      <c r="D103" s="123" t="s">
        <v>64</v>
      </c>
      <c r="E103" s="133" t="s">
        <v>466</v>
      </c>
      <c r="F103" s="133" t="s">
        <v>467</v>
      </c>
      <c r="I103" s="125"/>
      <c r="J103" s="134">
        <f>BK103</f>
        <v>0</v>
      </c>
      <c r="L103" s="122"/>
      <c r="M103" s="127"/>
      <c r="N103" s="128"/>
      <c r="O103" s="128"/>
      <c r="P103" s="129">
        <f>SUM(P104:P108)</f>
        <v>0</v>
      </c>
      <c r="Q103" s="128"/>
      <c r="R103" s="129">
        <f>SUM(R104:R108)</f>
        <v>0</v>
      </c>
      <c r="S103" s="128"/>
      <c r="T103" s="130">
        <f>SUM(T104:T108)</f>
        <v>0</v>
      </c>
      <c r="AR103" s="123" t="s">
        <v>141</v>
      </c>
      <c r="AT103" s="131" t="s">
        <v>64</v>
      </c>
      <c r="AU103" s="131" t="s">
        <v>72</v>
      </c>
      <c r="AY103" s="123" t="s">
        <v>133</v>
      </c>
      <c r="BK103" s="132">
        <f>SUM(BK104:BK108)</f>
        <v>0</v>
      </c>
    </row>
    <row r="104" spans="2:65" s="1" customFormat="1" ht="16.5" customHeight="1">
      <c r="B104" s="135"/>
      <c r="C104" s="136" t="s">
        <v>170</v>
      </c>
      <c r="D104" s="136" t="s">
        <v>135</v>
      </c>
      <c r="E104" s="137" t="s">
        <v>1248</v>
      </c>
      <c r="F104" s="138" t="s">
        <v>1249</v>
      </c>
      <c r="G104" s="139" t="s">
        <v>364</v>
      </c>
      <c r="H104" s="140">
        <v>58</v>
      </c>
      <c r="I104" s="141"/>
      <c r="J104" s="142">
        <f>ROUND(I104*H104,2)</f>
        <v>0</v>
      </c>
      <c r="K104" s="138" t="s">
        <v>1</v>
      </c>
      <c r="L104" s="26"/>
      <c r="M104" s="143" t="s">
        <v>1</v>
      </c>
      <c r="N104" s="144" t="s">
        <v>37</v>
      </c>
      <c r="O104" s="45"/>
      <c r="P104" s="145">
        <f>O104*H104</f>
        <v>0</v>
      </c>
      <c r="Q104" s="145">
        <v>0</v>
      </c>
      <c r="R104" s="145">
        <f>Q104*H104</f>
        <v>0</v>
      </c>
      <c r="S104" s="145">
        <v>0</v>
      </c>
      <c r="T104" s="146">
        <f>S104*H104</f>
        <v>0</v>
      </c>
      <c r="AR104" s="12" t="s">
        <v>200</v>
      </c>
      <c r="AT104" s="12" t="s">
        <v>135</v>
      </c>
      <c r="AU104" s="12" t="s">
        <v>141</v>
      </c>
      <c r="AY104" s="12" t="s">
        <v>133</v>
      </c>
      <c r="BE104" s="147">
        <f>IF(N104="základná",J104,0)</f>
        <v>0</v>
      </c>
      <c r="BF104" s="147">
        <f>IF(N104="znížená",J104,0)</f>
        <v>0</v>
      </c>
      <c r="BG104" s="147">
        <f>IF(N104="zákl. prenesená",J104,0)</f>
        <v>0</v>
      </c>
      <c r="BH104" s="147">
        <f>IF(N104="zníž. prenesená",J104,0)</f>
        <v>0</v>
      </c>
      <c r="BI104" s="147">
        <f>IF(N104="nulová",J104,0)</f>
        <v>0</v>
      </c>
      <c r="BJ104" s="12" t="s">
        <v>141</v>
      </c>
      <c r="BK104" s="147">
        <f>ROUND(I104*H104,2)</f>
        <v>0</v>
      </c>
      <c r="BL104" s="12" t="s">
        <v>200</v>
      </c>
      <c r="BM104" s="12" t="s">
        <v>7</v>
      </c>
    </row>
    <row r="105" spans="2:65" s="1" customFormat="1" ht="16.5" customHeight="1">
      <c r="B105" s="135"/>
      <c r="C105" s="148" t="s">
        <v>175</v>
      </c>
      <c r="D105" s="148" t="s">
        <v>201</v>
      </c>
      <c r="E105" s="149" t="s">
        <v>1250</v>
      </c>
      <c r="F105" s="150" t="s">
        <v>1480</v>
      </c>
      <c r="G105" s="151" t="s">
        <v>364</v>
      </c>
      <c r="H105" s="152">
        <v>26</v>
      </c>
      <c r="I105" s="153"/>
      <c r="J105" s="154">
        <f>ROUND(I105*H105,2)</f>
        <v>0</v>
      </c>
      <c r="K105" s="150" t="s">
        <v>1</v>
      </c>
      <c r="L105" s="155"/>
      <c r="M105" s="156" t="s">
        <v>1</v>
      </c>
      <c r="N105" s="157" t="s">
        <v>37</v>
      </c>
      <c r="O105" s="45"/>
      <c r="P105" s="145">
        <f>O105*H105</f>
        <v>0</v>
      </c>
      <c r="Q105" s="145">
        <v>0</v>
      </c>
      <c r="R105" s="145">
        <f>Q105*H105</f>
        <v>0</v>
      </c>
      <c r="S105" s="145">
        <v>0</v>
      </c>
      <c r="T105" s="146">
        <f>S105*H105</f>
        <v>0</v>
      </c>
      <c r="AR105" s="12" t="s">
        <v>261</v>
      </c>
      <c r="AT105" s="12" t="s">
        <v>201</v>
      </c>
      <c r="AU105" s="12" t="s">
        <v>141</v>
      </c>
      <c r="AY105" s="12" t="s">
        <v>133</v>
      </c>
      <c r="BE105" s="147">
        <f>IF(N105="základná",J105,0)</f>
        <v>0</v>
      </c>
      <c r="BF105" s="147">
        <f>IF(N105="znížená",J105,0)</f>
        <v>0</v>
      </c>
      <c r="BG105" s="147">
        <f>IF(N105="zákl. prenesená",J105,0)</f>
        <v>0</v>
      </c>
      <c r="BH105" s="147">
        <f>IF(N105="zníž. prenesená",J105,0)</f>
        <v>0</v>
      </c>
      <c r="BI105" s="147">
        <f>IF(N105="nulová",J105,0)</f>
        <v>0</v>
      </c>
      <c r="BJ105" s="12" t="s">
        <v>141</v>
      </c>
      <c r="BK105" s="147">
        <f>ROUND(I105*H105,2)</f>
        <v>0</v>
      </c>
      <c r="BL105" s="12" t="s">
        <v>200</v>
      </c>
      <c r="BM105" s="12" t="s">
        <v>223</v>
      </c>
    </row>
    <row r="106" spans="2:65" s="1" customFormat="1" ht="16.5" customHeight="1">
      <c r="B106" s="135"/>
      <c r="C106" s="148" t="s">
        <v>179</v>
      </c>
      <c r="D106" s="148" t="s">
        <v>201</v>
      </c>
      <c r="E106" s="149" t="s">
        <v>1251</v>
      </c>
      <c r="F106" s="150" t="s">
        <v>1481</v>
      </c>
      <c r="G106" s="151" t="s">
        <v>364</v>
      </c>
      <c r="H106" s="152">
        <v>12</v>
      </c>
      <c r="I106" s="153"/>
      <c r="J106" s="154">
        <f>ROUND(I106*H106,2)</f>
        <v>0</v>
      </c>
      <c r="K106" s="150" t="s">
        <v>1</v>
      </c>
      <c r="L106" s="155"/>
      <c r="M106" s="156" t="s">
        <v>1</v>
      </c>
      <c r="N106" s="157" t="s">
        <v>37</v>
      </c>
      <c r="O106" s="45"/>
      <c r="P106" s="145">
        <f>O106*H106</f>
        <v>0</v>
      </c>
      <c r="Q106" s="145">
        <v>0</v>
      </c>
      <c r="R106" s="145">
        <f>Q106*H106</f>
        <v>0</v>
      </c>
      <c r="S106" s="145">
        <v>0</v>
      </c>
      <c r="T106" s="146">
        <f>S106*H106</f>
        <v>0</v>
      </c>
      <c r="AR106" s="12" t="s">
        <v>261</v>
      </c>
      <c r="AT106" s="12" t="s">
        <v>201</v>
      </c>
      <c r="AU106" s="12" t="s">
        <v>141</v>
      </c>
      <c r="AY106" s="12" t="s">
        <v>133</v>
      </c>
      <c r="BE106" s="147">
        <f>IF(N106="základná",J106,0)</f>
        <v>0</v>
      </c>
      <c r="BF106" s="147">
        <f>IF(N106="znížená",J106,0)</f>
        <v>0</v>
      </c>
      <c r="BG106" s="147">
        <f>IF(N106="zákl. prenesená",J106,0)</f>
        <v>0</v>
      </c>
      <c r="BH106" s="147">
        <f>IF(N106="zníž. prenesená",J106,0)</f>
        <v>0</v>
      </c>
      <c r="BI106" s="147">
        <f>IF(N106="nulová",J106,0)</f>
        <v>0</v>
      </c>
      <c r="BJ106" s="12" t="s">
        <v>141</v>
      </c>
      <c r="BK106" s="147">
        <f>ROUND(I106*H106,2)</f>
        <v>0</v>
      </c>
      <c r="BL106" s="12" t="s">
        <v>200</v>
      </c>
      <c r="BM106" s="12" t="s">
        <v>230</v>
      </c>
    </row>
    <row r="107" spans="2:65" s="1" customFormat="1" ht="16.5" customHeight="1">
      <c r="B107" s="135"/>
      <c r="C107" s="148" t="s">
        <v>604</v>
      </c>
      <c r="D107" s="148" t="s">
        <v>201</v>
      </c>
      <c r="E107" s="149" t="s">
        <v>1252</v>
      </c>
      <c r="F107" s="150" t="s">
        <v>1482</v>
      </c>
      <c r="G107" s="151" t="s">
        <v>364</v>
      </c>
      <c r="H107" s="152">
        <v>20</v>
      </c>
      <c r="I107" s="153"/>
      <c r="J107" s="154">
        <f>ROUND(I107*H107,2)</f>
        <v>0</v>
      </c>
      <c r="K107" s="150" t="s">
        <v>956</v>
      </c>
      <c r="L107" s="155"/>
      <c r="M107" s="156" t="s">
        <v>1</v>
      </c>
      <c r="N107" s="157" t="s">
        <v>37</v>
      </c>
      <c r="O107" s="45"/>
      <c r="P107" s="145">
        <f>O107*H107</f>
        <v>0</v>
      </c>
      <c r="Q107" s="145">
        <v>0</v>
      </c>
      <c r="R107" s="145">
        <f>Q107*H107</f>
        <v>0</v>
      </c>
      <c r="S107" s="145">
        <v>0</v>
      </c>
      <c r="T107" s="146">
        <f>S107*H107</f>
        <v>0</v>
      </c>
      <c r="AR107" s="12" t="s">
        <v>261</v>
      </c>
      <c r="AT107" s="12" t="s">
        <v>201</v>
      </c>
      <c r="AU107" s="12" t="s">
        <v>141</v>
      </c>
      <c r="AY107" s="12" t="s">
        <v>133</v>
      </c>
      <c r="BE107" s="147">
        <f>IF(N107="základná",J107,0)</f>
        <v>0</v>
      </c>
      <c r="BF107" s="147">
        <f>IF(N107="znížená",J107,0)</f>
        <v>0</v>
      </c>
      <c r="BG107" s="147">
        <f>IF(N107="zákl. prenesená",J107,0)</f>
        <v>0</v>
      </c>
      <c r="BH107" s="147">
        <f>IF(N107="zníž. prenesená",J107,0)</f>
        <v>0</v>
      </c>
      <c r="BI107" s="147">
        <f>IF(N107="nulová",J107,0)</f>
        <v>0</v>
      </c>
      <c r="BJ107" s="12" t="s">
        <v>141</v>
      </c>
      <c r="BK107" s="147">
        <f>ROUND(I107*H107,2)</f>
        <v>0</v>
      </c>
      <c r="BL107" s="12" t="s">
        <v>200</v>
      </c>
      <c r="BM107" s="12" t="s">
        <v>237</v>
      </c>
    </row>
    <row r="108" spans="2:65" s="1" customFormat="1" ht="16.5" customHeight="1">
      <c r="B108" s="135"/>
      <c r="C108" s="136" t="s">
        <v>187</v>
      </c>
      <c r="D108" s="136" t="s">
        <v>135</v>
      </c>
      <c r="E108" s="137" t="s">
        <v>497</v>
      </c>
      <c r="F108" s="138" t="s">
        <v>498</v>
      </c>
      <c r="G108" s="139" t="s">
        <v>464</v>
      </c>
      <c r="H108" s="158">
        <v>1.3</v>
      </c>
      <c r="I108" s="141"/>
      <c r="J108" s="142">
        <f>ROUND(I108*H108,2)</f>
        <v>0</v>
      </c>
      <c r="K108" s="138" t="s">
        <v>1</v>
      </c>
      <c r="L108" s="26"/>
      <c r="M108" s="143" t="s">
        <v>1</v>
      </c>
      <c r="N108" s="144" t="s">
        <v>37</v>
      </c>
      <c r="O108" s="45"/>
      <c r="P108" s="145">
        <f>O108*H108</f>
        <v>0</v>
      </c>
      <c r="Q108" s="145">
        <v>0</v>
      </c>
      <c r="R108" s="145">
        <f>Q108*H108</f>
        <v>0</v>
      </c>
      <c r="S108" s="145">
        <v>0</v>
      </c>
      <c r="T108" s="146">
        <f>S108*H108</f>
        <v>0</v>
      </c>
      <c r="AR108" s="12" t="s">
        <v>200</v>
      </c>
      <c r="AT108" s="12" t="s">
        <v>135</v>
      </c>
      <c r="AU108" s="12" t="s">
        <v>141</v>
      </c>
      <c r="AY108" s="12" t="s">
        <v>133</v>
      </c>
      <c r="BE108" s="147">
        <f>IF(N108="základná",J108,0)</f>
        <v>0</v>
      </c>
      <c r="BF108" s="147">
        <f>IF(N108="znížená",J108,0)</f>
        <v>0</v>
      </c>
      <c r="BG108" s="147">
        <f>IF(N108="zákl. prenesená",J108,0)</f>
        <v>0</v>
      </c>
      <c r="BH108" s="147">
        <f>IF(N108="zníž. prenesená",J108,0)</f>
        <v>0</v>
      </c>
      <c r="BI108" s="147">
        <f>IF(N108="nulová",J108,0)</f>
        <v>0</v>
      </c>
      <c r="BJ108" s="12" t="s">
        <v>141</v>
      </c>
      <c r="BK108" s="147">
        <f>ROUND(I108*H108,2)</f>
        <v>0</v>
      </c>
      <c r="BL108" s="12" t="s">
        <v>200</v>
      </c>
      <c r="BM108" s="12" t="s">
        <v>245</v>
      </c>
    </row>
    <row r="109" spans="2:65" s="10" customFormat="1" ht="22.9" customHeight="1">
      <c r="B109" s="122"/>
      <c r="D109" s="123" t="s">
        <v>64</v>
      </c>
      <c r="E109" s="133" t="s">
        <v>1253</v>
      </c>
      <c r="F109" s="133" t="s">
        <v>1254</v>
      </c>
      <c r="I109" s="125"/>
      <c r="J109" s="134">
        <f>BK109</f>
        <v>0</v>
      </c>
      <c r="L109" s="122"/>
      <c r="M109" s="127"/>
      <c r="N109" s="128"/>
      <c r="O109" s="128"/>
      <c r="P109" s="129">
        <f>SUM(P110:P135)</f>
        <v>0</v>
      </c>
      <c r="Q109" s="128"/>
      <c r="R109" s="129">
        <f>SUM(R110:R135)</f>
        <v>0</v>
      </c>
      <c r="S109" s="128"/>
      <c r="T109" s="130">
        <f>SUM(T110:T135)</f>
        <v>0</v>
      </c>
      <c r="AR109" s="123" t="s">
        <v>141</v>
      </c>
      <c r="AT109" s="131" t="s">
        <v>64</v>
      </c>
      <c r="AU109" s="131" t="s">
        <v>72</v>
      </c>
      <c r="AY109" s="123" t="s">
        <v>133</v>
      </c>
      <c r="BK109" s="132">
        <f>SUM(BK110:BK135)</f>
        <v>0</v>
      </c>
    </row>
    <row r="110" spans="2:65" s="1" customFormat="1" ht="16.5" customHeight="1">
      <c r="B110" s="135"/>
      <c r="C110" s="136" t="s">
        <v>191</v>
      </c>
      <c r="D110" s="136" t="s">
        <v>135</v>
      </c>
      <c r="E110" s="137" t="s">
        <v>1255</v>
      </c>
      <c r="F110" s="138" t="s">
        <v>1256</v>
      </c>
      <c r="G110" s="139" t="s">
        <v>364</v>
      </c>
      <c r="H110" s="140">
        <v>2.4</v>
      </c>
      <c r="I110" s="141"/>
      <c r="J110" s="142">
        <f t="shared" ref="J110:J135" si="0">ROUND(I110*H110,2)</f>
        <v>0</v>
      </c>
      <c r="K110" s="138" t="s">
        <v>1</v>
      </c>
      <c r="L110" s="26"/>
      <c r="M110" s="143" t="s">
        <v>1</v>
      </c>
      <c r="N110" s="144" t="s">
        <v>37</v>
      </c>
      <c r="O110" s="45"/>
      <c r="P110" s="145">
        <f t="shared" ref="P110:P135" si="1">O110*H110</f>
        <v>0</v>
      </c>
      <c r="Q110" s="145">
        <v>0</v>
      </c>
      <c r="R110" s="145">
        <f t="shared" ref="R110:R135" si="2">Q110*H110</f>
        <v>0</v>
      </c>
      <c r="S110" s="145">
        <v>0</v>
      </c>
      <c r="T110" s="146">
        <f t="shared" ref="T110:T135" si="3">S110*H110</f>
        <v>0</v>
      </c>
      <c r="AR110" s="12" t="s">
        <v>200</v>
      </c>
      <c r="AT110" s="12" t="s">
        <v>135</v>
      </c>
      <c r="AU110" s="12" t="s">
        <v>141</v>
      </c>
      <c r="AY110" s="12" t="s">
        <v>133</v>
      </c>
      <c r="BE110" s="147">
        <f t="shared" ref="BE110:BE135" si="4">IF(N110="základná",J110,0)</f>
        <v>0</v>
      </c>
      <c r="BF110" s="147">
        <f t="shared" ref="BF110:BF135" si="5">IF(N110="znížená",J110,0)</f>
        <v>0</v>
      </c>
      <c r="BG110" s="147">
        <f t="shared" ref="BG110:BG135" si="6">IF(N110="zákl. prenesená",J110,0)</f>
        <v>0</v>
      </c>
      <c r="BH110" s="147">
        <f t="shared" ref="BH110:BH135" si="7">IF(N110="zníž. prenesená",J110,0)</f>
        <v>0</v>
      </c>
      <c r="BI110" s="147">
        <f t="shared" ref="BI110:BI135" si="8">IF(N110="nulová",J110,0)</f>
        <v>0</v>
      </c>
      <c r="BJ110" s="12" t="s">
        <v>141</v>
      </c>
      <c r="BK110" s="147">
        <f t="shared" ref="BK110:BK135" si="9">ROUND(I110*H110,2)</f>
        <v>0</v>
      </c>
      <c r="BL110" s="12" t="s">
        <v>200</v>
      </c>
      <c r="BM110" s="12" t="s">
        <v>253</v>
      </c>
    </row>
    <row r="111" spans="2:65" s="1" customFormat="1" ht="16.5" customHeight="1">
      <c r="B111" s="135"/>
      <c r="C111" s="136" t="s">
        <v>196</v>
      </c>
      <c r="D111" s="136" t="s">
        <v>135</v>
      </c>
      <c r="E111" s="137" t="s">
        <v>1257</v>
      </c>
      <c r="F111" s="138" t="s">
        <v>1258</v>
      </c>
      <c r="G111" s="139" t="s">
        <v>364</v>
      </c>
      <c r="H111" s="140">
        <v>23.5</v>
      </c>
      <c r="I111" s="141"/>
      <c r="J111" s="142">
        <f t="shared" si="0"/>
        <v>0</v>
      </c>
      <c r="K111" s="138" t="s">
        <v>1</v>
      </c>
      <c r="L111" s="26"/>
      <c r="M111" s="143" t="s">
        <v>1</v>
      </c>
      <c r="N111" s="144" t="s">
        <v>37</v>
      </c>
      <c r="O111" s="45"/>
      <c r="P111" s="145">
        <f t="shared" si="1"/>
        <v>0</v>
      </c>
      <c r="Q111" s="145">
        <v>0</v>
      </c>
      <c r="R111" s="145">
        <f t="shared" si="2"/>
        <v>0</v>
      </c>
      <c r="S111" s="145">
        <v>0</v>
      </c>
      <c r="T111" s="146">
        <f t="shared" si="3"/>
        <v>0</v>
      </c>
      <c r="AR111" s="12" t="s">
        <v>200</v>
      </c>
      <c r="AT111" s="12" t="s">
        <v>135</v>
      </c>
      <c r="AU111" s="12" t="s">
        <v>141</v>
      </c>
      <c r="AY111" s="12" t="s">
        <v>133</v>
      </c>
      <c r="BE111" s="147">
        <f t="shared" si="4"/>
        <v>0</v>
      </c>
      <c r="BF111" s="147">
        <f t="shared" si="5"/>
        <v>0</v>
      </c>
      <c r="BG111" s="147">
        <f t="shared" si="6"/>
        <v>0</v>
      </c>
      <c r="BH111" s="147">
        <f t="shared" si="7"/>
        <v>0</v>
      </c>
      <c r="BI111" s="147">
        <f t="shared" si="8"/>
        <v>0</v>
      </c>
      <c r="BJ111" s="12" t="s">
        <v>141</v>
      </c>
      <c r="BK111" s="147">
        <f t="shared" si="9"/>
        <v>0</v>
      </c>
      <c r="BL111" s="12" t="s">
        <v>200</v>
      </c>
      <c r="BM111" s="12" t="s">
        <v>261</v>
      </c>
    </row>
    <row r="112" spans="2:65" s="1" customFormat="1" ht="16.5" customHeight="1">
      <c r="B112" s="135"/>
      <c r="C112" s="136" t="s">
        <v>200</v>
      </c>
      <c r="D112" s="136" t="s">
        <v>135</v>
      </c>
      <c r="E112" s="137" t="s">
        <v>1259</v>
      </c>
      <c r="F112" s="138" t="s">
        <v>1260</v>
      </c>
      <c r="G112" s="139" t="s">
        <v>364</v>
      </c>
      <c r="H112" s="140">
        <v>1</v>
      </c>
      <c r="I112" s="141"/>
      <c r="J112" s="142">
        <f t="shared" si="0"/>
        <v>0</v>
      </c>
      <c r="K112" s="138" t="s">
        <v>1</v>
      </c>
      <c r="L112" s="26"/>
      <c r="M112" s="143" t="s">
        <v>1</v>
      </c>
      <c r="N112" s="144" t="s">
        <v>37</v>
      </c>
      <c r="O112" s="45"/>
      <c r="P112" s="145">
        <f t="shared" si="1"/>
        <v>0</v>
      </c>
      <c r="Q112" s="145">
        <v>0</v>
      </c>
      <c r="R112" s="145">
        <f t="shared" si="2"/>
        <v>0</v>
      </c>
      <c r="S112" s="145">
        <v>0</v>
      </c>
      <c r="T112" s="146">
        <f t="shared" si="3"/>
        <v>0</v>
      </c>
      <c r="AR112" s="12" t="s">
        <v>200</v>
      </c>
      <c r="AT112" s="12" t="s">
        <v>135</v>
      </c>
      <c r="AU112" s="12" t="s">
        <v>141</v>
      </c>
      <c r="AY112" s="12" t="s">
        <v>133</v>
      </c>
      <c r="BE112" s="147">
        <f t="shared" si="4"/>
        <v>0</v>
      </c>
      <c r="BF112" s="147">
        <f t="shared" si="5"/>
        <v>0</v>
      </c>
      <c r="BG112" s="147">
        <f t="shared" si="6"/>
        <v>0</v>
      </c>
      <c r="BH112" s="147">
        <f t="shared" si="7"/>
        <v>0</v>
      </c>
      <c r="BI112" s="147">
        <f t="shared" si="8"/>
        <v>0</v>
      </c>
      <c r="BJ112" s="12" t="s">
        <v>141</v>
      </c>
      <c r="BK112" s="147">
        <f t="shared" si="9"/>
        <v>0</v>
      </c>
      <c r="BL112" s="12" t="s">
        <v>200</v>
      </c>
      <c r="BM112" s="12" t="s">
        <v>269</v>
      </c>
    </row>
    <row r="113" spans="2:65" s="1" customFormat="1" ht="16.5" customHeight="1">
      <c r="B113" s="135"/>
      <c r="C113" s="136" t="s">
        <v>205</v>
      </c>
      <c r="D113" s="136" t="s">
        <v>135</v>
      </c>
      <c r="E113" s="137" t="s">
        <v>1261</v>
      </c>
      <c r="F113" s="138" t="s">
        <v>1262</v>
      </c>
      <c r="G113" s="139" t="s">
        <v>364</v>
      </c>
      <c r="H113" s="140">
        <v>9</v>
      </c>
      <c r="I113" s="141"/>
      <c r="J113" s="142">
        <f t="shared" si="0"/>
        <v>0</v>
      </c>
      <c r="K113" s="138" t="s">
        <v>1</v>
      </c>
      <c r="L113" s="26"/>
      <c r="M113" s="143" t="s">
        <v>1</v>
      </c>
      <c r="N113" s="144" t="s">
        <v>37</v>
      </c>
      <c r="O113" s="45"/>
      <c r="P113" s="145">
        <f t="shared" si="1"/>
        <v>0</v>
      </c>
      <c r="Q113" s="145">
        <v>0</v>
      </c>
      <c r="R113" s="145">
        <f t="shared" si="2"/>
        <v>0</v>
      </c>
      <c r="S113" s="145">
        <v>0</v>
      </c>
      <c r="T113" s="146">
        <f t="shared" si="3"/>
        <v>0</v>
      </c>
      <c r="AR113" s="12" t="s">
        <v>200</v>
      </c>
      <c r="AT113" s="12" t="s">
        <v>135</v>
      </c>
      <c r="AU113" s="12" t="s">
        <v>141</v>
      </c>
      <c r="AY113" s="12" t="s">
        <v>133</v>
      </c>
      <c r="BE113" s="147">
        <f t="shared" si="4"/>
        <v>0</v>
      </c>
      <c r="BF113" s="147">
        <f t="shared" si="5"/>
        <v>0</v>
      </c>
      <c r="BG113" s="147">
        <f t="shared" si="6"/>
        <v>0</v>
      </c>
      <c r="BH113" s="147">
        <f t="shared" si="7"/>
        <v>0</v>
      </c>
      <c r="BI113" s="147">
        <f t="shared" si="8"/>
        <v>0</v>
      </c>
      <c r="BJ113" s="12" t="s">
        <v>141</v>
      </c>
      <c r="BK113" s="147">
        <f t="shared" si="9"/>
        <v>0</v>
      </c>
      <c r="BL113" s="12" t="s">
        <v>200</v>
      </c>
      <c r="BM113" s="12" t="s">
        <v>277</v>
      </c>
    </row>
    <row r="114" spans="2:65" s="1" customFormat="1" ht="16.5" customHeight="1">
      <c r="B114" s="135"/>
      <c r="C114" s="136" t="s">
        <v>608</v>
      </c>
      <c r="D114" s="136" t="s">
        <v>135</v>
      </c>
      <c r="E114" s="137" t="s">
        <v>1263</v>
      </c>
      <c r="F114" s="138" t="s">
        <v>1264</v>
      </c>
      <c r="G114" s="139" t="s">
        <v>364</v>
      </c>
      <c r="H114" s="140">
        <v>8</v>
      </c>
      <c r="I114" s="141"/>
      <c r="J114" s="142">
        <f t="shared" si="0"/>
        <v>0</v>
      </c>
      <c r="K114" s="138" t="s">
        <v>1</v>
      </c>
      <c r="L114" s="26"/>
      <c r="M114" s="143" t="s">
        <v>1</v>
      </c>
      <c r="N114" s="144" t="s">
        <v>37</v>
      </c>
      <c r="O114" s="45"/>
      <c r="P114" s="145">
        <f t="shared" si="1"/>
        <v>0</v>
      </c>
      <c r="Q114" s="145">
        <v>0</v>
      </c>
      <c r="R114" s="145">
        <f t="shared" si="2"/>
        <v>0</v>
      </c>
      <c r="S114" s="145">
        <v>0</v>
      </c>
      <c r="T114" s="146">
        <f t="shared" si="3"/>
        <v>0</v>
      </c>
      <c r="AR114" s="12" t="s">
        <v>200</v>
      </c>
      <c r="AT114" s="12" t="s">
        <v>135</v>
      </c>
      <c r="AU114" s="12" t="s">
        <v>141</v>
      </c>
      <c r="AY114" s="12" t="s">
        <v>133</v>
      </c>
      <c r="BE114" s="147">
        <f t="shared" si="4"/>
        <v>0</v>
      </c>
      <c r="BF114" s="147">
        <f t="shared" si="5"/>
        <v>0</v>
      </c>
      <c r="BG114" s="147">
        <f t="shared" si="6"/>
        <v>0</v>
      </c>
      <c r="BH114" s="147">
        <f t="shared" si="7"/>
        <v>0</v>
      </c>
      <c r="BI114" s="147">
        <f t="shared" si="8"/>
        <v>0</v>
      </c>
      <c r="BJ114" s="12" t="s">
        <v>141</v>
      </c>
      <c r="BK114" s="147">
        <f t="shared" si="9"/>
        <v>0</v>
      </c>
      <c r="BL114" s="12" t="s">
        <v>200</v>
      </c>
      <c r="BM114" s="12" t="s">
        <v>285</v>
      </c>
    </row>
    <row r="115" spans="2:65" s="1" customFormat="1" ht="16.5" customHeight="1">
      <c r="B115" s="135"/>
      <c r="C115" s="136" t="s">
        <v>212</v>
      </c>
      <c r="D115" s="136" t="s">
        <v>135</v>
      </c>
      <c r="E115" s="137" t="s">
        <v>1265</v>
      </c>
      <c r="F115" s="138" t="s">
        <v>1266</v>
      </c>
      <c r="G115" s="139" t="s">
        <v>364</v>
      </c>
      <c r="H115" s="140">
        <v>4</v>
      </c>
      <c r="I115" s="141"/>
      <c r="J115" s="142">
        <f t="shared" si="0"/>
        <v>0</v>
      </c>
      <c r="K115" s="138" t="s">
        <v>1</v>
      </c>
      <c r="L115" s="26"/>
      <c r="M115" s="143" t="s">
        <v>1</v>
      </c>
      <c r="N115" s="144" t="s">
        <v>37</v>
      </c>
      <c r="O115" s="45"/>
      <c r="P115" s="145">
        <f t="shared" si="1"/>
        <v>0</v>
      </c>
      <c r="Q115" s="145">
        <v>0</v>
      </c>
      <c r="R115" s="145">
        <f t="shared" si="2"/>
        <v>0</v>
      </c>
      <c r="S115" s="145">
        <v>0</v>
      </c>
      <c r="T115" s="146">
        <f t="shared" si="3"/>
        <v>0</v>
      </c>
      <c r="AR115" s="12" t="s">
        <v>200</v>
      </c>
      <c r="AT115" s="12" t="s">
        <v>135</v>
      </c>
      <c r="AU115" s="12" t="s">
        <v>141</v>
      </c>
      <c r="AY115" s="12" t="s">
        <v>133</v>
      </c>
      <c r="BE115" s="147">
        <f t="shared" si="4"/>
        <v>0</v>
      </c>
      <c r="BF115" s="147">
        <f t="shared" si="5"/>
        <v>0</v>
      </c>
      <c r="BG115" s="147">
        <f t="shared" si="6"/>
        <v>0</v>
      </c>
      <c r="BH115" s="147">
        <f t="shared" si="7"/>
        <v>0</v>
      </c>
      <c r="BI115" s="147">
        <f t="shared" si="8"/>
        <v>0</v>
      </c>
      <c r="BJ115" s="12" t="s">
        <v>141</v>
      </c>
      <c r="BK115" s="147">
        <f t="shared" si="9"/>
        <v>0</v>
      </c>
      <c r="BL115" s="12" t="s">
        <v>200</v>
      </c>
      <c r="BM115" s="12" t="s">
        <v>293</v>
      </c>
    </row>
    <row r="116" spans="2:65" s="1" customFormat="1" ht="16.5" customHeight="1">
      <c r="B116" s="135"/>
      <c r="C116" s="136" t="s">
        <v>7</v>
      </c>
      <c r="D116" s="136" t="s">
        <v>135</v>
      </c>
      <c r="E116" s="137" t="s">
        <v>1267</v>
      </c>
      <c r="F116" s="138" t="s">
        <v>1268</v>
      </c>
      <c r="G116" s="139" t="s">
        <v>364</v>
      </c>
      <c r="H116" s="140">
        <v>8</v>
      </c>
      <c r="I116" s="141"/>
      <c r="J116" s="142">
        <f t="shared" si="0"/>
        <v>0</v>
      </c>
      <c r="K116" s="138" t="s">
        <v>1</v>
      </c>
      <c r="L116" s="26"/>
      <c r="M116" s="143" t="s">
        <v>1</v>
      </c>
      <c r="N116" s="144" t="s">
        <v>37</v>
      </c>
      <c r="O116" s="45"/>
      <c r="P116" s="145">
        <f t="shared" si="1"/>
        <v>0</v>
      </c>
      <c r="Q116" s="145">
        <v>0</v>
      </c>
      <c r="R116" s="145">
        <f t="shared" si="2"/>
        <v>0</v>
      </c>
      <c r="S116" s="145">
        <v>0</v>
      </c>
      <c r="T116" s="146">
        <f t="shared" si="3"/>
        <v>0</v>
      </c>
      <c r="AR116" s="12" t="s">
        <v>200</v>
      </c>
      <c r="AT116" s="12" t="s">
        <v>135</v>
      </c>
      <c r="AU116" s="12" t="s">
        <v>141</v>
      </c>
      <c r="AY116" s="12" t="s">
        <v>133</v>
      </c>
      <c r="BE116" s="147">
        <f t="shared" si="4"/>
        <v>0</v>
      </c>
      <c r="BF116" s="147">
        <f t="shared" si="5"/>
        <v>0</v>
      </c>
      <c r="BG116" s="147">
        <f t="shared" si="6"/>
        <v>0</v>
      </c>
      <c r="BH116" s="147">
        <f t="shared" si="7"/>
        <v>0</v>
      </c>
      <c r="BI116" s="147">
        <f t="shared" si="8"/>
        <v>0</v>
      </c>
      <c r="BJ116" s="12" t="s">
        <v>141</v>
      </c>
      <c r="BK116" s="147">
        <f t="shared" si="9"/>
        <v>0</v>
      </c>
      <c r="BL116" s="12" t="s">
        <v>200</v>
      </c>
      <c r="BM116" s="12" t="s">
        <v>301</v>
      </c>
    </row>
    <row r="117" spans="2:65" s="1" customFormat="1" ht="16.5" customHeight="1">
      <c r="B117" s="135"/>
      <c r="C117" s="136" t="s">
        <v>219</v>
      </c>
      <c r="D117" s="136" t="s">
        <v>135</v>
      </c>
      <c r="E117" s="137" t="s">
        <v>1269</v>
      </c>
      <c r="F117" s="138" t="s">
        <v>1270</v>
      </c>
      <c r="G117" s="139" t="s">
        <v>364</v>
      </c>
      <c r="H117" s="140">
        <v>1</v>
      </c>
      <c r="I117" s="141"/>
      <c r="J117" s="142">
        <f t="shared" si="0"/>
        <v>0</v>
      </c>
      <c r="K117" s="138" t="s">
        <v>1</v>
      </c>
      <c r="L117" s="26"/>
      <c r="M117" s="143" t="s">
        <v>1</v>
      </c>
      <c r="N117" s="144" t="s">
        <v>37</v>
      </c>
      <c r="O117" s="45"/>
      <c r="P117" s="145">
        <f t="shared" si="1"/>
        <v>0</v>
      </c>
      <c r="Q117" s="145">
        <v>0</v>
      </c>
      <c r="R117" s="145">
        <f t="shared" si="2"/>
        <v>0</v>
      </c>
      <c r="S117" s="145">
        <v>0</v>
      </c>
      <c r="T117" s="146">
        <f t="shared" si="3"/>
        <v>0</v>
      </c>
      <c r="AR117" s="12" t="s">
        <v>200</v>
      </c>
      <c r="AT117" s="12" t="s">
        <v>135</v>
      </c>
      <c r="AU117" s="12" t="s">
        <v>141</v>
      </c>
      <c r="AY117" s="12" t="s">
        <v>133</v>
      </c>
      <c r="BE117" s="147">
        <f t="shared" si="4"/>
        <v>0</v>
      </c>
      <c r="BF117" s="147">
        <f t="shared" si="5"/>
        <v>0</v>
      </c>
      <c r="BG117" s="147">
        <f t="shared" si="6"/>
        <v>0</v>
      </c>
      <c r="BH117" s="147">
        <f t="shared" si="7"/>
        <v>0</v>
      </c>
      <c r="BI117" s="147">
        <f t="shared" si="8"/>
        <v>0</v>
      </c>
      <c r="BJ117" s="12" t="s">
        <v>141</v>
      </c>
      <c r="BK117" s="147">
        <f t="shared" si="9"/>
        <v>0</v>
      </c>
      <c r="BL117" s="12" t="s">
        <v>200</v>
      </c>
      <c r="BM117" s="12" t="s">
        <v>309</v>
      </c>
    </row>
    <row r="118" spans="2:65" s="1" customFormat="1" ht="16.5" customHeight="1">
      <c r="B118" s="135"/>
      <c r="C118" s="136" t="s">
        <v>223</v>
      </c>
      <c r="D118" s="136" t="s">
        <v>135</v>
      </c>
      <c r="E118" s="137" t="s">
        <v>1271</v>
      </c>
      <c r="F118" s="138" t="s">
        <v>1272</v>
      </c>
      <c r="G118" s="139" t="s">
        <v>364</v>
      </c>
      <c r="H118" s="140">
        <v>9</v>
      </c>
      <c r="I118" s="141"/>
      <c r="J118" s="142">
        <f t="shared" si="0"/>
        <v>0</v>
      </c>
      <c r="K118" s="138" t="s">
        <v>1</v>
      </c>
      <c r="L118" s="26"/>
      <c r="M118" s="143" t="s">
        <v>1</v>
      </c>
      <c r="N118" s="144" t="s">
        <v>37</v>
      </c>
      <c r="O118" s="45"/>
      <c r="P118" s="145">
        <f t="shared" si="1"/>
        <v>0</v>
      </c>
      <c r="Q118" s="145">
        <v>0</v>
      </c>
      <c r="R118" s="145">
        <f t="shared" si="2"/>
        <v>0</v>
      </c>
      <c r="S118" s="145">
        <v>0</v>
      </c>
      <c r="T118" s="146">
        <f t="shared" si="3"/>
        <v>0</v>
      </c>
      <c r="AR118" s="12" t="s">
        <v>200</v>
      </c>
      <c r="AT118" s="12" t="s">
        <v>135</v>
      </c>
      <c r="AU118" s="12" t="s">
        <v>141</v>
      </c>
      <c r="AY118" s="12" t="s">
        <v>133</v>
      </c>
      <c r="BE118" s="147">
        <f t="shared" si="4"/>
        <v>0</v>
      </c>
      <c r="BF118" s="147">
        <f t="shared" si="5"/>
        <v>0</v>
      </c>
      <c r="BG118" s="147">
        <f t="shared" si="6"/>
        <v>0</v>
      </c>
      <c r="BH118" s="147">
        <f t="shared" si="7"/>
        <v>0</v>
      </c>
      <c r="BI118" s="147">
        <f t="shared" si="8"/>
        <v>0</v>
      </c>
      <c r="BJ118" s="12" t="s">
        <v>141</v>
      </c>
      <c r="BK118" s="147">
        <f t="shared" si="9"/>
        <v>0</v>
      </c>
      <c r="BL118" s="12" t="s">
        <v>200</v>
      </c>
      <c r="BM118" s="12" t="s">
        <v>315</v>
      </c>
    </row>
    <row r="119" spans="2:65" s="1" customFormat="1" ht="16.5" customHeight="1">
      <c r="B119" s="135"/>
      <c r="C119" s="136" t="s">
        <v>227</v>
      </c>
      <c r="D119" s="136" t="s">
        <v>135</v>
      </c>
      <c r="E119" s="137" t="s">
        <v>1273</v>
      </c>
      <c r="F119" s="138" t="s">
        <v>1274</v>
      </c>
      <c r="G119" s="139" t="s">
        <v>364</v>
      </c>
      <c r="H119" s="140">
        <v>8</v>
      </c>
      <c r="I119" s="141"/>
      <c r="J119" s="142">
        <f t="shared" si="0"/>
        <v>0</v>
      </c>
      <c r="K119" s="138" t="s">
        <v>1</v>
      </c>
      <c r="L119" s="26"/>
      <c r="M119" s="143" t="s">
        <v>1</v>
      </c>
      <c r="N119" s="144" t="s">
        <v>37</v>
      </c>
      <c r="O119" s="45"/>
      <c r="P119" s="145">
        <f t="shared" si="1"/>
        <v>0</v>
      </c>
      <c r="Q119" s="145">
        <v>0</v>
      </c>
      <c r="R119" s="145">
        <f t="shared" si="2"/>
        <v>0</v>
      </c>
      <c r="S119" s="145">
        <v>0</v>
      </c>
      <c r="T119" s="146">
        <f t="shared" si="3"/>
        <v>0</v>
      </c>
      <c r="AR119" s="12" t="s">
        <v>200</v>
      </c>
      <c r="AT119" s="12" t="s">
        <v>135</v>
      </c>
      <c r="AU119" s="12" t="s">
        <v>141</v>
      </c>
      <c r="AY119" s="12" t="s">
        <v>133</v>
      </c>
      <c r="BE119" s="147">
        <f t="shared" si="4"/>
        <v>0</v>
      </c>
      <c r="BF119" s="147">
        <f t="shared" si="5"/>
        <v>0</v>
      </c>
      <c r="BG119" s="147">
        <f t="shared" si="6"/>
        <v>0</v>
      </c>
      <c r="BH119" s="147">
        <f t="shared" si="7"/>
        <v>0</v>
      </c>
      <c r="BI119" s="147">
        <f t="shared" si="8"/>
        <v>0</v>
      </c>
      <c r="BJ119" s="12" t="s">
        <v>141</v>
      </c>
      <c r="BK119" s="147">
        <f t="shared" si="9"/>
        <v>0</v>
      </c>
      <c r="BL119" s="12" t="s">
        <v>200</v>
      </c>
      <c r="BM119" s="12" t="s">
        <v>322</v>
      </c>
    </row>
    <row r="120" spans="2:65" s="1" customFormat="1" ht="16.5" customHeight="1">
      <c r="B120" s="135"/>
      <c r="C120" s="136" t="s">
        <v>230</v>
      </c>
      <c r="D120" s="136" t="s">
        <v>135</v>
      </c>
      <c r="E120" s="137" t="s">
        <v>1275</v>
      </c>
      <c r="F120" s="138" t="s">
        <v>1276</v>
      </c>
      <c r="G120" s="139" t="s">
        <v>364</v>
      </c>
      <c r="H120" s="140">
        <v>8</v>
      </c>
      <c r="I120" s="141"/>
      <c r="J120" s="142">
        <f t="shared" si="0"/>
        <v>0</v>
      </c>
      <c r="K120" s="138" t="s">
        <v>1</v>
      </c>
      <c r="L120" s="26"/>
      <c r="M120" s="143" t="s">
        <v>1</v>
      </c>
      <c r="N120" s="144" t="s">
        <v>37</v>
      </c>
      <c r="O120" s="45"/>
      <c r="P120" s="145">
        <f t="shared" si="1"/>
        <v>0</v>
      </c>
      <c r="Q120" s="145">
        <v>0</v>
      </c>
      <c r="R120" s="145">
        <f t="shared" si="2"/>
        <v>0</v>
      </c>
      <c r="S120" s="145">
        <v>0</v>
      </c>
      <c r="T120" s="146">
        <f t="shared" si="3"/>
        <v>0</v>
      </c>
      <c r="AR120" s="12" t="s">
        <v>200</v>
      </c>
      <c r="AT120" s="12" t="s">
        <v>135</v>
      </c>
      <c r="AU120" s="12" t="s">
        <v>141</v>
      </c>
      <c r="AY120" s="12" t="s">
        <v>133</v>
      </c>
      <c r="BE120" s="147">
        <f t="shared" si="4"/>
        <v>0</v>
      </c>
      <c r="BF120" s="147">
        <f t="shared" si="5"/>
        <v>0</v>
      </c>
      <c r="BG120" s="147">
        <f t="shared" si="6"/>
        <v>0</v>
      </c>
      <c r="BH120" s="147">
        <f t="shared" si="7"/>
        <v>0</v>
      </c>
      <c r="BI120" s="147">
        <f t="shared" si="8"/>
        <v>0</v>
      </c>
      <c r="BJ120" s="12" t="s">
        <v>141</v>
      </c>
      <c r="BK120" s="147">
        <f t="shared" si="9"/>
        <v>0</v>
      </c>
      <c r="BL120" s="12" t="s">
        <v>200</v>
      </c>
      <c r="BM120" s="12" t="s">
        <v>328</v>
      </c>
    </row>
    <row r="121" spans="2:65" s="1" customFormat="1" ht="16.5" customHeight="1">
      <c r="B121" s="135"/>
      <c r="C121" s="136" t="s">
        <v>233</v>
      </c>
      <c r="D121" s="136" t="s">
        <v>135</v>
      </c>
      <c r="E121" s="137" t="s">
        <v>1277</v>
      </c>
      <c r="F121" s="138" t="s">
        <v>1278</v>
      </c>
      <c r="G121" s="139" t="s">
        <v>364</v>
      </c>
      <c r="H121" s="140">
        <v>4</v>
      </c>
      <c r="I121" s="141"/>
      <c r="J121" s="142">
        <f t="shared" si="0"/>
        <v>0</v>
      </c>
      <c r="K121" s="138" t="s">
        <v>1</v>
      </c>
      <c r="L121" s="26"/>
      <c r="M121" s="143" t="s">
        <v>1</v>
      </c>
      <c r="N121" s="144" t="s">
        <v>37</v>
      </c>
      <c r="O121" s="45"/>
      <c r="P121" s="145">
        <f t="shared" si="1"/>
        <v>0</v>
      </c>
      <c r="Q121" s="145">
        <v>0</v>
      </c>
      <c r="R121" s="145">
        <f t="shared" si="2"/>
        <v>0</v>
      </c>
      <c r="S121" s="145">
        <v>0</v>
      </c>
      <c r="T121" s="146">
        <f t="shared" si="3"/>
        <v>0</v>
      </c>
      <c r="AR121" s="12" t="s">
        <v>200</v>
      </c>
      <c r="AT121" s="12" t="s">
        <v>135</v>
      </c>
      <c r="AU121" s="12" t="s">
        <v>141</v>
      </c>
      <c r="AY121" s="12" t="s">
        <v>133</v>
      </c>
      <c r="BE121" s="147">
        <f t="shared" si="4"/>
        <v>0</v>
      </c>
      <c r="BF121" s="147">
        <f t="shared" si="5"/>
        <v>0</v>
      </c>
      <c r="BG121" s="147">
        <f t="shared" si="6"/>
        <v>0</v>
      </c>
      <c r="BH121" s="147">
        <f t="shared" si="7"/>
        <v>0</v>
      </c>
      <c r="BI121" s="147">
        <f t="shared" si="8"/>
        <v>0</v>
      </c>
      <c r="BJ121" s="12" t="s">
        <v>141</v>
      </c>
      <c r="BK121" s="147">
        <f t="shared" si="9"/>
        <v>0</v>
      </c>
      <c r="BL121" s="12" t="s">
        <v>200</v>
      </c>
      <c r="BM121" s="12" t="s">
        <v>334</v>
      </c>
    </row>
    <row r="122" spans="2:65" s="1" customFormat="1" ht="16.5" customHeight="1">
      <c r="B122" s="135"/>
      <c r="C122" s="136" t="s">
        <v>237</v>
      </c>
      <c r="D122" s="136" t="s">
        <v>135</v>
      </c>
      <c r="E122" s="137" t="s">
        <v>1279</v>
      </c>
      <c r="F122" s="138" t="s">
        <v>1280</v>
      </c>
      <c r="G122" s="139" t="s">
        <v>210</v>
      </c>
      <c r="H122" s="140">
        <v>2</v>
      </c>
      <c r="I122" s="141"/>
      <c r="J122" s="142">
        <f t="shared" si="0"/>
        <v>0</v>
      </c>
      <c r="K122" s="138" t="s">
        <v>1</v>
      </c>
      <c r="L122" s="26"/>
      <c r="M122" s="143" t="s">
        <v>1</v>
      </c>
      <c r="N122" s="144" t="s">
        <v>37</v>
      </c>
      <c r="O122" s="45"/>
      <c r="P122" s="145">
        <f t="shared" si="1"/>
        <v>0</v>
      </c>
      <c r="Q122" s="145">
        <v>0</v>
      </c>
      <c r="R122" s="145">
        <f t="shared" si="2"/>
        <v>0</v>
      </c>
      <c r="S122" s="145">
        <v>0</v>
      </c>
      <c r="T122" s="146">
        <f t="shared" si="3"/>
        <v>0</v>
      </c>
      <c r="AR122" s="12" t="s">
        <v>200</v>
      </c>
      <c r="AT122" s="12" t="s">
        <v>135</v>
      </c>
      <c r="AU122" s="12" t="s">
        <v>141</v>
      </c>
      <c r="AY122" s="12" t="s">
        <v>133</v>
      </c>
      <c r="BE122" s="147">
        <f t="shared" si="4"/>
        <v>0</v>
      </c>
      <c r="BF122" s="147">
        <f t="shared" si="5"/>
        <v>0</v>
      </c>
      <c r="BG122" s="147">
        <f t="shared" si="6"/>
        <v>0</v>
      </c>
      <c r="BH122" s="147">
        <f t="shared" si="7"/>
        <v>0</v>
      </c>
      <c r="BI122" s="147">
        <f t="shared" si="8"/>
        <v>0</v>
      </c>
      <c r="BJ122" s="12" t="s">
        <v>141</v>
      </c>
      <c r="BK122" s="147">
        <f t="shared" si="9"/>
        <v>0</v>
      </c>
      <c r="BL122" s="12" t="s">
        <v>200</v>
      </c>
      <c r="BM122" s="12" t="s">
        <v>340</v>
      </c>
    </row>
    <row r="123" spans="2:65" s="1" customFormat="1" ht="16.5" customHeight="1">
      <c r="B123" s="135"/>
      <c r="C123" s="148" t="s">
        <v>241</v>
      </c>
      <c r="D123" s="148" t="s">
        <v>201</v>
      </c>
      <c r="E123" s="149" t="s">
        <v>1281</v>
      </c>
      <c r="F123" s="150" t="s">
        <v>1282</v>
      </c>
      <c r="G123" s="151" t="s">
        <v>210</v>
      </c>
      <c r="H123" s="152">
        <v>2</v>
      </c>
      <c r="I123" s="153"/>
      <c r="J123" s="154">
        <f t="shared" si="0"/>
        <v>0</v>
      </c>
      <c r="K123" s="150" t="s">
        <v>1</v>
      </c>
      <c r="L123" s="155"/>
      <c r="M123" s="156" t="s">
        <v>1</v>
      </c>
      <c r="N123" s="157" t="s">
        <v>37</v>
      </c>
      <c r="O123" s="45"/>
      <c r="P123" s="145">
        <f t="shared" si="1"/>
        <v>0</v>
      </c>
      <c r="Q123" s="145">
        <v>0</v>
      </c>
      <c r="R123" s="145">
        <f t="shared" si="2"/>
        <v>0</v>
      </c>
      <c r="S123" s="145">
        <v>0</v>
      </c>
      <c r="T123" s="146">
        <f t="shared" si="3"/>
        <v>0</v>
      </c>
      <c r="AR123" s="12" t="s">
        <v>261</v>
      </c>
      <c r="AT123" s="12" t="s">
        <v>201</v>
      </c>
      <c r="AU123" s="12" t="s">
        <v>141</v>
      </c>
      <c r="AY123" s="12" t="s">
        <v>133</v>
      </c>
      <c r="BE123" s="147">
        <f t="shared" si="4"/>
        <v>0</v>
      </c>
      <c r="BF123" s="147">
        <f t="shared" si="5"/>
        <v>0</v>
      </c>
      <c r="BG123" s="147">
        <f t="shared" si="6"/>
        <v>0</v>
      </c>
      <c r="BH123" s="147">
        <f t="shared" si="7"/>
        <v>0</v>
      </c>
      <c r="BI123" s="147">
        <f t="shared" si="8"/>
        <v>0</v>
      </c>
      <c r="BJ123" s="12" t="s">
        <v>141</v>
      </c>
      <c r="BK123" s="147">
        <f t="shared" si="9"/>
        <v>0</v>
      </c>
      <c r="BL123" s="12" t="s">
        <v>200</v>
      </c>
      <c r="BM123" s="12" t="s">
        <v>346</v>
      </c>
    </row>
    <row r="124" spans="2:65" s="1" customFormat="1" ht="16.5" customHeight="1">
      <c r="B124" s="135"/>
      <c r="C124" s="136" t="s">
        <v>245</v>
      </c>
      <c r="D124" s="136" t="s">
        <v>135</v>
      </c>
      <c r="E124" s="137" t="s">
        <v>1283</v>
      </c>
      <c r="F124" s="138" t="s">
        <v>1284</v>
      </c>
      <c r="G124" s="139" t="s">
        <v>210</v>
      </c>
      <c r="H124" s="140">
        <v>2</v>
      </c>
      <c r="I124" s="141"/>
      <c r="J124" s="142">
        <f t="shared" si="0"/>
        <v>0</v>
      </c>
      <c r="K124" s="138" t="s">
        <v>1</v>
      </c>
      <c r="L124" s="26"/>
      <c r="M124" s="143" t="s">
        <v>1</v>
      </c>
      <c r="N124" s="144" t="s">
        <v>37</v>
      </c>
      <c r="O124" s="45"/>
      <c r="P124" s="145">
        <f t="shared" si="1"/>
        <v>0</v>
      </c>
      <c r="Q124" s="145">
        <v>0</v>
      </c>
      <c r="R124" s="145">
        <f t="shared" si="2"/>
        <v>0</v>
      </c>
      <c r="S124" s="145">
        <v>0</v>
      </c>
      <c r="T124" s="146">
        <f t="shared" si="3"/>
        <v>0</v>
      </c>
      <c r="AR124" s="12" t="s">
        <v>200</v>
      </c>
      <c r="AT124" s="12" t="s">
        <v>135</v>
      </c>
      <c r="AU124" s="12" t="s">
        <v>141</v>
      </c>
      <c r="AY124" s="12" t="s">
        <v>133</v>
      </c>
      <c r="BE124" s="147">
        <f t="shared" si="4"/>
        <v>0</v>
      </c>
      <c r="BF124" s="147">
        <f t="shared" si="5"/>
        <v>0</v>
      </c>
      <c r="BG124" s="147">
        <f t="shared" si="6"/>
        <v>0</v>
      </c>
      <c r="BH124" s="147">
        <f t="shared" si="7"/>
        <v>0</v>
      </c>
      <c r="BI124" s="147">
        <f t="shared" si="8"/>
        <v>0</v>
      </c>
      <c r="BJ124" s="12" t="s">
        <v>141</v>
      </c>
      <c r="BK124" s="147">
        <f t="shared" si="9"/>
        <v>0</v>
      </c>
      <c r="BL124" s="12" t="s">
        <v>200</v>
      </c>
      <c r="BM124" s="12" t="s">
        <v>353</v>
      </c>
    </row>
    <row r="125" spans="2:65" s="1" customFormat="1" ht="16.5" customHeight="1">
      <c r="B125" s="135"/>
      <c r="C125" s="148" t="s">
        <v>249</v>
      </c>
      <c r="D125" s="148" t="s">
        <v>201</v>
      </c>
      <c r="E125" s="149" t="s">
        <v>1285</v>
      </c>
      <c r="F125" s="150" t="s">
        <v>1286</v>
      </c>
      <c r="G125" s="151" t="s">
        <v>210</v>
      </c>
      <c r="H125" s="152">
        <v>2</v>
      </c>
      <c r="I125" s="153"/>
      <c r="J125" s="154">
        <f t="shared" si="0"/>
        <v>0</v>
      </c>
      <c r="K125" s="150" t="s">
        <v>1</v>
      </c>
      <c r="L125" s="155"/>
      <c r="M125" s="156" t="s">
        <v>1</v>
      </c>
      <c r="N125" s="157" t="s">
        <v>37</v>
      </c>
      <c r="O125" s="45"/>
      <c r="P125" s="145">
        <f t="shared" si="1"/>
        <v>0</v>
      </c>
      <c r="Q125" s="145">
        <v>0</v>
      </c>
      <c r="R125" s="145">
        <f t="shared" si="2"/>
        <v>0</v>
      </c>
      <c r="S125" s="145">
        <v>0</v>
      </c>
      <c r="T125" s="146">
        <f t="shared" si="3"/>
        <v>0</v>
      </c>
      <c r="AR125" s="12" t="s">
        <v>261</v>
      </c>
      <c r="AT125" s="12" t="s">
        <v>201</v>
      </c>
      <c r="AU125" s="12" t="s">
        <v>141</v>
      </c>
      <c r="AY125" s="12" t="s">
        <v>133</v>
      </c>
      <c r="BE125" s="147">
        <f t="shared" si="4"/>
        <v>0</v>
      </c>
      <c r="BF125" s="147">
        <f t="shared" si="5"/>
        <v>0</v>
      </c>
      <c r="BG125" s="147">
        <f t="shared" si="6"/>
        <v>0</v>
      </c>
      <c r="BH125" s="147">
        <f t="shared" si="7"/>
        <v>0</v>
      </c>
      <c r="BI125" s="147">
        <f t="shared" si="8"/>
        <v>0</v>
      </c>
      <c r="BJ125" s="12" t="s">
        <v>141</v>
      </c>
      <c r="BK125" s="147">
        <f t="shared" si="9"/>
        <v>0</v>
      </c>
      <c r="BL125" s="12" t="s">
        <v>200</v>
      </c>
      <c r="BM125" s="12" t="s">
        <v>361</v>
      </c>
    </row>
    <row r="126" spans="2:65" s="1" customFormat="1" ht="16.5" customHeight="1">
      <c r="B126" s="135"/>
      <c r="C126" s="136" t="s">
        <v>257</v>
      </c>
      <c r="D126" s="136" t="s">
        <v>135</v>
      </c>
      <c r="E126" s="137" t="s">
        <v>1287</v>
      </c>
      <c r="F126" s="138" t="s">
        <v>1288</v>
      </c>
      <c r="G126" s="139" t="s">
        <v>210</v>
      </c>
      <c r="H126" s="140">
        <v>2</v>
      </c>
      <c r="I126" s="141"/>
      <c r="J126" s="142">
        <f t="shared" si="0"/>
        <v>0</v>
      </c>
      <c r="K126" s="138" t="s">
        <v>1</v>
      </c>
      <c r="L126" s="26"/>
      <c r="M126" s="143" t="s">
        <v>1</v>
      </c>
      <c r="N126" s="144" t="s">
        <v>37</v>
      </c>
      <c r="O126" s="45"/>
      <c r="P126" s="145">
        <f t="shared" si="1"/>
        <v>0</v>
      </c>
      <c r="Q126" s="145">
        <v>0</v>
      </c>
      <c r="R126" s="145">
        <f t="shared" si="2"/>
        <v>0</v>
      </c>
      <c r="S126" s="145">
        <v>0</v>
      </c>
      <c r="T126" s="146">
        <f t="shared" si="3"/>
        <v>0</v>
      </c>
      <c r="AR126" s="12" t="s">
        <v>200</v>
      </c>
      <c r="AT126" s="12" t="s">
        <v>135</v>
      </c>
      <c r="AU126" s="12" t="s">
        <v>141</v>
      </c>
      <c r="AY126" s="12" t="s">
        <v>133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2" t="s">
        <v>141</v>
      </c>
      <c r="BK126" s="147">
        <f t="shared" si="9"/>
        <v>0</v>
      </c>
      <c r="BL126" s="12" t="s">
        <v>200</v>
      </c>
      <c r="BM126" s="12" t="s">
        <v>370</v>
      </c>
    </row>
    <row r="127" spans="2:65" s="1" customFormat="1" ht="16.5" customHeight="1">
      <c r="B127" s="135"/>
      <c r="C127" s="136" t="s">
        <v>261</v>
      </c>
      <c r="D127" s="136" t="s">
        <v>135</v>
      </c>
      <c r="E127" s="137" t="s">
        <v>1289</v>
      </c>
      <c r="F127" s="138" t="s">
        <v>1290</v>
      </c>
      <c r="G127" s="139" t="s">
        <v>210</v>
      </c>
      <c r="H127" s="140">
        <v>4</v>
      </c>
      <c r="I127" s="141"/>
      <c r="J127" s="142">
        <f t="shared" si="0"/>
        <v>0</v>
      </c>
      <c r="K127" s="138" t="s">
        <v>1</v>
      </c>
      <c r="L127" s="26"/>
      <c r="M127" s="143" t="s">
        <v>1</v>
      </c>
      <c r="N127" s="144" t="s">
        <v>37</v>
      </c>
      <c r="O127" s="45"/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R127" s="12" t="s">
        <v>200</v>
      </c>
      <c r="AT127" s="12" t="s">
        <v>135</v>
      </c>
      <c r="AU127" s="12" t="s">
        <v>141</v>
      </c>
      <c r="AY127" s="12" t="s">
        <v>133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2" t="s">
        <v>141</v>
      </c>
      <c r="BK127" s="147">
        <f t="shared" si="9"/>
        <v>0</v>
      </c>
      <c r="BL127" s="12" t="s">
        <v>200</v>
      </c>
      <c r="BM127" s="12" t="s">
        <v>378</v>
      </c>
    </row>
    <row r="128" spans="2:65" s="1" customFormat="1" ht="16.5" customHeight="1">
      <c r="B128" s="135"/>
      <c r="C128" s="136" t="s">
        <v>265</v>
      </c>
      <c r="D128" s="136" t="s">
        <v>135</v>
      </c>
      <c r="E128" s="137" t="s">
        <v>1291</v>
      </c>
      <c r="F128" s="138" t="s">
        <v>1292</v>
      </c>
      <c r="G128" s="139" t="s">
        <v>210</v>
      </c>
      <c r="H128" s="140">
        <v>2</v>
      </c>
      <c r="I128" s="141"/>
      <c r="J128" s="142">
        <f t="shared" si="0"/>
        <v>0</v>
      </c>
      <c r="K128" s="138" t="s">
        <v>1</v>
      </c>
      <c r="L128" s="26"/>
      <c r="M128" s="143" t="s">
        <v>1</v>
      </c>
      <c r="N128" s="144" t="s">
        <v>37</v>
      </c>
      <c r="O128" s="45"/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2" t="s">
        <v>200</v>
      </c>
      <c r="AT128" s="12" t="s">
        <v>135</v>
      </c>
      <c r="AU128" s="12" t="s">
        <v>141</v>
      </c>
      <c r="AY128" s="12" t="s">
        <v>133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2" t="s">
        <v>141</v>
      </c>
      <c r="BK128" s="147">
        <f t="shared" si="9"/>
        <v>0</v>
      </c>
      <c r="BL128" s="12" t="s">
        <v>200</v>
      </c>
      <c r="BM128" s="12" t="s">
        <v>386</v>
      </c>
    </row>
    <row r="129" spans="2:65" s="1" customFormat="1" ht="16.5" customHeight="1">
      <c r="B129" s="135"/>
      <c r="C129" s="148" t="s">
        <v>269</v>
      </c>
      <c r="D129" s="148" t="s">
        <v>201</v>
      </c>
      <c r="E129" s="149" t="s">
        <v>1293</v>
      </c>
      <c r="F129" s="150" t="s">
        <v>1294</v>
      </c>
      <c r="G129" s="151" t="s">
        <v>210</v>
      </c>
      <c r="H129" s="152">
        <v>2</v>
      </c>
      <c r="I129" s="153"/>
      <c r="J129" s="154">
        <f t="shared" si="0"/>
        <v>0</v>
      </c>
      <c r="K129" s="150" t="s">
        <v>1</v>
      </c>
      <c r="L129" s="155"/>
      <c r="M129" s="156" t="s">
        <v>1</v>
      </c>
      <c r="N129" s="157" t="s">
        <v>37</v>
      </c>
      <c r="O129" s="45"/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2" t="s">
        <v>261</v>
      </c>
      <c r="AT129" s="12" t="s">
        <v>201</v>
      </c>
      <c r="AU129" s="12" t="s">
        <v>141</v>
      </c>
      <c r="AY129" s="12" t="s">
        <v>133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2" t="s">
        <v>141</v>
      </c>
      <c r="BK129" s="147">
        <f t="shared" si="9"/>
        <v>0</v>
      </c>
      <c r="BL129" s="12" t="s">
        <v>200</v>
      </c>
      <c r="BM129" s="12" t="s">
        <v>392</v>
      </c>
    </row>
    <row r="130" spans="2:65" s="1" customFormat="1" ht="16.5" customHeight="1">
      <c r="B130" s="135"/>
      <c r="C130" s="148" t="s">
        <v>612</v>
      </c>
      <c r="D130" s="148" t="s">
        <v>201</v>
      </c>
      <c r="E130" s="149" t="s">
        <v>1295</v>
      </c>
      <c r="F130" s="150" t="s">
        <v>1296</v>
      </c>
      <c r="G130" s="151" t="s">
        <v>210</v>
      </c>
      <c r="H130" s="152">
        <v>2</v>
      </c>
      <c r="I130" s="153"/>
      <c r="J130" s="154">
        <f t="shared" si="0"/>
        <v>0</v>
      </c>
      <c r="K130" s="150" t="s">
        <v>1</v>
      </c>
      <c r="L130" s="155"/>
      <c r="M130" s="156" t="s">
        <v>1</v>
      </c>
      <c r="N130" s="157" t="s">
        <v>37</v>
      </c>
      <c r="O130" s="45"/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2" t="s">
        <v>261</v>
      </c>
      <c r="AT130" s="12" t="s">
        <v>201</v>
      </c>
      <c r="AU130" s="12" t="s">
        <v>141</v>
      </c>
      <c r="AY130" s="12" t="s">
        <v>133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2" t="s">
        <v>141</v>
      </c>
      <c r="BK130" s="147">
        <f t="shared" si="9"/>
        <v>0</v>
      </c>
      <c r="BL130" s="12" t="s">
        <v>200</v>
      </c>
      <c r="BM130" s="12" t="s">
        <v>400</v>
      </c>
    </row>
    <row r="131" spans="2:65" s="1" customFormat="1" ht="16.5" customHeight="1">
      <c r="B131" s="135"/>
      <c r="C131" s="148" t="s">
        <v>273</v>
      </c>
      <c r="D131" s="148" t="s">
        <v>201</v>
      </c>
      <c r="E131" s="149" t="s">
        <v>1297</v>
      </c>
      <c r="F131" s="150" t="s">
        <v>1298</v>
      </c>
      <c r="G131" s="151" t="s">
        <v>210</v>
      </c>
      <c r="H131" s="152">
        <v>4</v>
      </c>
      <c r="I131" s="153"/>
      <c r="J131" s="154">
        <f t="shared" si="0"/>
        <v>0</v>
      </c>
      <c r="K131" s="150" t="s">
        <v>1</v>
      </c>
      <c r="L131" s="155"/>
      <c r="M131" s="156" t="s">
        <v>1</v>
      </c>
      <c r="N131" s="157" t="s">
        <v>37</v>
      </c>
      <c r="O131" s="45"/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2" t="s">
        <v>261</v>
      </c>
      <c r="AT131" s="12" t="s">
        <v>201</v>
      </c>
      <c r="AU131" s="12" t="s">
        <v>141</v>
      </c>
      <c r="AY131" s="12" t="s">
        <v>133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2" t="s">
        <v>141</v>
      </c>
      <c r="BK131" s="147">
        <f t="shared" si="9"/>
        <v>0</v>
      </c>
      <c r="BL131" s="12" t="s">
        <v>200</v>
      </c>
      <c r="BM131" s="12" t="s">
        <v>408</v>
      </c>
    </row>
    <row r="132" spans="2:65" s="1" customFormat="1" ht="16.5" customHeight="1">
      <c r="B132" s="135"/>
      <c r="C132" s="148" t="s">
        <v>285</v>
      </c>
      <c r="D132" s="148" t="s">
        <v>201</v>
      </c>
      <c r="E132" s="149" t="s">
        <v>1299</v>
      </c>
      <c r="F132" s="150" t="s">
        <v>1483</v>
      </c>
      <c r="G132" s="151" t="s">
        <v>210</v>
      </c>
      <c r="H132" s="152">
        <v>4</v>
      </c>
      <c r="I132" s="153"/>
      <c r="J132" s="154">
        <f t="shared" si="0"/>
        <v>0</v>
      </c>
      <c r="K132" s="150" t="s">
        <v>1</v>
      </c>
      <c r="L132" s="155"/>
      <c r="M132" s="156" t="s">
        <v>1</v>
      </c>
      <c r="N132" s="157" t="s">
        <v>37</v>
      </c>
      <c r="O132" s="45"/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R132" s="12" t="s">
        <v>261</v>
      </c>
      <c r="AT132" s="12" t="s">
        <v>201</v>
      </c>
      <c r="AU132" s="12" t="s">
        <v>141</v>
      </c>
      <c r="AY132" s="12" t="s">
        <v>133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2" t="s">
        <v>141</v>
      </c>
      <c r="BK132" s="147">
        <f t="shared" si="9"/>
        <v>0</v>
      </c>
      <c r="BL132" s="12" t="s">
        <v>200</v>
      </c>
      <c r="BM132" s="12" t="s">
        <v>416</v>
      </c>
    </row>
    <row r="133" spans="2:65" s="1" customFormat="1" ht="16.5" customHeight="1">
      <c r="B133" s="135"/>
      <c r="C133" s="136" t="s">
        <v>289</v>
      </c>
      <c r="D133" s="136" t="s">
        <v>135</v>
      </c>
      <c r="E133" s="137" t="s">
        <v>1300</v>
      </c>
      <c r="F133" s="138" t="s">
        <v>1301</v>
      </c>
      <c r="G133" s="139" t="s">
        <v>364</v>
      </c>
      <c r="H133" s="140">
        <v>48</v>
      </c>
      <c r="I133" s="141"/>
      <c r="J133" s="142">
        <f t="shared" si="0"/>
        <v>0</v>
      </c>
      <c r="K133" s="138" t="s">
        <v>1</v>
      </c>
      <c r="L133" s="26"/>
      <c r="M133" s="143" t="s">
        <v>1</v>
      </c>
      <c r="N133" s="144" t="s">
        <v>37</v>
      </c>
      <c r="O133" s="45"/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AR133" s="12" t="s">
        <v>200</v>
      </c>
      <c r="AT133" s="12" t="s">
        <v>135</v>
      </c>
      <c r="AU133" s="12" t="s">
        <v>141</v>
      </c>
      <c r="AY133" s="12" t="s">
        <v>133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2" t="s">
        <v>141</v>
      </c>
      <c r="BK133" s="147">
        <f t="shared" si="9"/>
        <v>0</v>
      </c>
      <c r="BL133" s="12" t="s">
        <v>200</v>
      </c>
      <c r="BM133" s="12" t="s">
        <v>424</v>
      </c>
    </row>
    <row r="134" spans="2:65" s="1" customFormat="1" ht="16.5" customHeight="1">
      <c r="B134" s="135"/>
      <c r="C134" s="136" t="s">
        <v>293</v>
      </c>
      <c r="D134" s="136" t="s">
        <v>135</v>
      </c>
      <c r="E134" s="137" t="s">
        <v>1302</v>
      </c>
      <c r="F134" s="138" t="s">
        <v>1303</v>
      </c>
      <c r="G134" s="139" t="s">
        <v>364</v>
      </c>
      <c r="H134" s="140">
        <v>48</v>
      </c>
      <c r="I134" s="141"/>
      <c r="J134" s="142">
        <f t="shared" si="0"/>
        <v>0</v>
      </c>
      <c r="K134" s="138" t="s">
        <v>1</v>
      </c>
      <c r="L134" s="26"/>
      <c r="M134" s="143" t="s">
        <v>1</v>
      </c>
      <c r="N134" s="144" t="s">
        <v>37</v>
      </c>
      <c r="O134" s="45"/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2" t="s">
        <v>200</v>
      </c>
      <c r="AT134" s="12" t="s">
        <v>135</v>
      </c>
      <c r="AU134" s="12" t="s">
        <v>141</v>
      </c>
      <c r="AY134" s="12" t="s">
        <v>133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2" t="s">
        <v>141</v>
      </c>
      <c r="BK134" s="147">
        <f t="shared" si="9"/>
        <v>0</v>
      </c>
      <c r="BL134" s="12" t="s">
        <v>200</v>
      </c>
      <c r="BM134" s="12" t="s">
        <v>438</v>
      </c>
    </row>
    <row r="135" spans="2:65" s="1" customFormat="1" ht="16.5" customHeight="1">
      <c r="B135" s="135"/>
      <c r="C135" s="136" t="s">
        <v>297</v>
      </c>
      <c r="D135" s="136" t="s">
        <v>135</v>
      </c>
      <c r="E135" s="137" t="s">
        <v>1304</v>
      </c>
      <c r="F135" s="138" t="s">
        <v>1305</v>
      </c>
      <c r="G135" s="139" t="s">
        <v>464</v>
      </c>
      <c r="H135" s="158">
        <v>1</v>
      </c>
      <c r="I135" s="141"/>
      <c r="J135" s="142">
        <f t="shared" si="0"/>
        <v>0</v>
      </c>
      <c r="K135" s="138" t="s">
        <v>1</v>
      </c>
      <c r="L135" s="26"/>
      <c r="M135" s="143" t="s">
        <v>1</v>
      </c>
      <c r="N135" s="144" t="s">
        <v>37</v>
      </c>
      <c r="O135" s="45"/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2" t="s">
        <v>200</v>
      </c>
      <c r="AT135" s="12" t="s">
        <v>135</v>
      </c>
      <c r="AU135" s="12" t="s">
        <v>141</v>
      </c>
      <c r="AY135" s="12" t="s">
        <v>133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2" t="s">
        <v>141</v>
      </c>
      <c r="BK135" s="147">
        <f t="shared" si="9"/>
        <v>0</v>
      </c>
      <c r="BL135" s="12" t="s">
        <v>200</v>
      </c>
      <c r="BM135" s="12" t="s">
        <v>445</v>
      </c>
    </row>
    <row r="136" spans="2:65" s="10" customFormat="1" ht="22.9" customHeight="1">
      <c r="B136" s="122"/>
      <c r="D136" s="123" t="s">
        <v>64</v>
      </c>
      <c r="E136" s="133" t="s">
        <v>1306</v>
      </c>
      <c r="F136" s="133" t="s">
        <v>1307</v>
      </c>
      <c r="I136" s="125"/>
      <c r="J136" s="134">
        <f>BK136</f>
        <v>0</v>
      </c>
      <c r="L136" s="122"/>
      <c r="M136" s="127"/>
      <c r="N136" s="128"/>
      <c r="O136" s="128"/>
      <c r="P136" s="129">
        <f>SUM(P137:P161)</f>
        <v>0</v>
      </c>
      <c r="Q136" s="128"/>
      <c r="R136" s="129">
        <f>SUM(R137:R161)</f>
        <v>0</v>
      </c>
      <c r="S136" s="128"/>
      <c r="T136" s="130">
        <f>SUM(T137:T161)</f>
        <v>0</v>
      </c>
      <c r="AR136" s="123" t="s">
        <v>141</v>
      </c>
      <c r="AT136" s="131" t="s">
        <v>64</v>
      </c>
      <c r="AU136" s="131" t="s">
        <v>72</v>
      </c>
      <c r="AY136" s="123" t="s">
        <v>133</v>
      </c>
      <c r="BK136" s="132">
        <f>SUM(BK137:BK161)</f>
        <v>0</v>
      </c>
    </row>
    <row r="137" spans="2:65" s="1" customFormat="1" ht="16.5" customHeight="1">
      <c r="B137" s="135"/>
      <c r="C137" s="136" t="s">
        <v>674</v>
      </c>
      <c r="D137" s="136" t="s">
        <v>135</v>
      </c>
      <c r="E137" s="137" t="s">
        <v>1308</v>
      </c>
      <c r="F137" s="138" t="s">
        <v>1309</v>
      </c>
      <c r="G137" s="139" t="s">
        <v>210</v>
      </c>
      <c r="H137" s="140">
        <v>1</v>
      </c>
      <c r="I137" s="141"/>
      <c r="J137" s="142">
        <f t="shared" ref="J137:J161" si="10">ROUND(I137*H137,2)</f>
        <v>0</v>
      </c>
      <c r="K137" s="138" t="s">
        <v>1</v>
      </c>
      <c r="L137" s="26"/>
      <c r="M137" s="143" t="s">
        <v>1</v>
      </c>
      <c r="N137" s="144" t="s">
        <v>37</v>
      </c>
      <c r="O137" s="45"/>
      <c r="P137" s="145">
        <f t="shared" ref="P137:P161" si="11">O137*H137</f>
        <v>0</v>
      </c>
      <c r="Q137" s="145">
        <v>0</v>
      </c>
      <c r="R137" s="145">
        <f t="shared" ref="R137:R161" si="12">Q137*H137</f>
        <v>0</v>
      </c>
      <c r="S137" s="145">
        <v>0</v>
      </c>
      <c r="T137" s="146">
        <f t="shared" ref="T137:T161" si="13">S137*H137</f>
        <v>0</v>
      </c>
      <c r="AR137" s="12" t="s">
        <v>200</v>
      </c>
      <c r="AT137" s="12" t="s">
        <v>135</v>
      </c>
      <c r="AU137" s="12" t="s">
        <v>141</v>
      </c>
      <c r="AY137" s="12" t="s">
        <v>133</v>
      </c>
      <c r="BE137" s="147">
        <f t="shared" ref="BE137:BE161" si="14">IF(N137="základná",J137,0)</f>
        <v>0</v>
      </c>
      <c r="BF137" s="147">
        <f t="shared" ref="BF137:BF161" si="15">IF(N137="znížená",J137,0)</f>
        <v>0</v>
      </c>
      <c r="BG137" s="147">
        <f t="shared" ref="BG137:BG161" si="16">IF(N137="zákl. prenesená",J137,0)</f>
        <v>0</v>
      </c>
      <c r="BH137" s="147">
        <f t="shared" ref="BH137:BH161" si="17">IF(N137="zníž. prenesená",J137,0)</f>
        <v>0</v>
      </c>
      <c r="BI137" s="147">
        <f t="shared" ref="BI137:BI161" si="18">IF(N137="nulová",J137,0)</f>
        <v>0</v>
      </c>
      <c r="BJ137" s="12" t="s">
        <v>141</v>
      </c>
      <c r="BK137" s="147">
        <f t="shared" ref="BK137:BK161" si="19">ROUND(I137*H137,2)</f>
        <v>0</v>
      </c>
      <c r="BL137" s="12" t="s">
        <v>200</v>
      </c>
      <c r="BM137" s="12" t="s">
        <v>452</v>
      </c>
    </row>
    <row r="138" spans="2:65" s="1" customFormat="1" ht="16.5" customHeight="1">
      <c r="B138" s="135"/>
      <c r="C138" s="148" t="s">
        <v>678</v>
      </c>
      <c r="D138" s="148" t="s">
        <v>201</v>
      </c>
      <c r="E138" s="149" t="s">
        <v>1310</v>
      </c>
      <c r="F138" s="150" t="s">
        <v>1311</v>
      </c>
      <c r="G138" s="151" t="s">
        <v>210</v>
      </c>
      <c r="H138" s="152">
        <v>1</v>
      </c>
      <c r="I138" s="153"/>
      <c r="J138" s="154">
        <f t="shared" si="10"/>
        <v>0</v>
      </c>
      <c r="K138" s="150" t="s">
        <v>1</v>
      </c>
      <c r="L138" s="155"/>
      <c r="M138" s="156" t="s">
        <v>1</v>
      </c>
      <c r="N138" s="157" t="s">
        <v>37</v>
      </c>
      <c r="O138" s="45"/>
      <c r="P138" s="145">
        <f t="shared" si="11"/>
        <v>0</v>
      </c>
      <c r="Q138" s="145">
        <v>0</v>
      </c>
      <c r="R138" s="145">
        <f t="shared" si="12"/>
        <v>0</v>
      </c>
      <c r="S138" s="145">
        <v>0</v>
      </c>
      <c r="T138" s="146">
        <f t="shared" si="13"/>
        <v>0</v>
      </c>
      <c r="AR138" s="12" t="s">
        <v>261</v>
      </c>
      <c r="AT138" s="12" t="s">
        <v>201</v>
      </c>
      <c r="AU138" s="12" t="s">
        <v>141</v>
      </c>
      <c r="AY138" s="12" t="s">
        <v>133</v>
      </c>
      <c r="BE138" s="147">
        <f t="shared" si="14"/>
        <v>0</v>
      </c>
      <c r="BF138" s="147">
        <f t="shared" si="15"/>
        <v>0</v>
      </c>
      <c r="BG138" s="147">
        <f t="shared" si="16"/>
        <v>0</v>
      </c>
      <c r="BH138" s="147">
        <f t="shared" si="17"/>
        <v>0</v>
      </c>
      <c r="BI138" s="147">
        <f t="shared" si="18"/>
        <v>0</v>
      </c>
      <c r="BJ138" s="12" t="s">
        <v>141</v>
      </c>
      <c r="BK138" s="147">
        <f t="shared" si="19"/>
        <v>0</v>
      </c>
      <c r="BL138" s="12" t="s">
        <v>200</v>
      </c>
      <c r="BM138" s="12" t="s">
        <v>459</v>
      </c>
    </row>
    <row r="139" spans="2:65" s="1" customFormat="1" ht="16.5" customHeight="1">
      <c r="B139" s="135"/>
      <c r="C139" s="148" t="s">
        <v>682</v>
      </c>
      <c r="D139" s="148" t="s">
        <v>201</v>
      </c>
      <c r="E139" s="149" t="s">
        <v>1312</v>
      </c>
      <c r="F139" s="150" t="s">
        <v>1313</v>
      </c>
      <c r="G139" s="151" t="s">
        <v>210</v>
      </c>
      <c r="H139" s="152">
        <v>1</v>
      </c>
      <c r="I139" s="153"/>
      <c r="J139" s="154">
        <f t="shared" si="10"/>
        <v>0</v>
      </c>
      <c r="K139" s="150" t="s">
        <v>1</v>
      </c>
      <c r="L139" s="155"/>
      <c r="M139" s="156" t="s">
        <v>1</v>
      </c>
      <c r="N139" s="157" t="s">
        <v>37</v>
      </c>
      <c r="O139" s="45"/>
      <c r="P139" s="145">
        <f t="shared" si="11"/>
        <v>0</v>
      </c>
      <c r="Q139" s="145">
        <v>0</v>
      </c>
      <c r="R139" s="145">
        <f t="shared" si="12"/>
        <v>0</v>
      </c>
      <c r="S139" s="145">
        <v>0</v>
      </c>
      <c r="T139" s="146">
        <f t="shared" si="13"/>
        <v>0</v>
      </c>
      <c r="AR139" s="12" t="s">
        <v>261</v>
      </c>
      <c r="AT139" s="12" t="s">
        <v>201</v>
      </c>
      <c r="AU139" s="12" t="s">
        <v>141</v>
      </c>
      <c r="AY139" s="12" t="s">
        <v>133</v>
      </c>
      <c r="BE139" s="147">
        <f t="shared" si="14"/>
        <v>0</v>
      </c>
      <c r="BF139" s="147">
        <f t="shared" si="15"/>
        <v>0</v>
      </c>
      <c r="BG139" s="147">
        <f t="shared" si="16"/>
        <v>0</v>
      </c>
      <c r="BH139" s="147">
        <f t="shared" si="17"/>
        <v>0</v>
      </c>
      <c r="BI139" s="147">
        <f t="shared" si="18"/>
        <v>0</v>
      </c>
      <c r="BJ139" s="12" t="s">
        <v>141</v>
      </c>
      <c r="BK139" s="147">
        <f t="shared" si="19"/>
        <v>0</v>
      </c>
      <c r="BL139" s="12" t="s">
        <v>200</v>
      </c>
      <c r="BM139" s="12" t="s">
        <v>468</v>
      </c>
    </row>
    <row r="140" spans="2:65" s="1" customFormat="1" ht="16.5" customHeight="1">
      <c r="B140" s="135"/>
      <c r="C140" s="136" t="s">
        <v>688</v>
      </c>
      <c r="D140" s="136" t="s">
        <v>135</v>
      </c>
      <c r="E140" s="137" t="s">
        <v>1314</v>
      </c>
      <c r="F140" s="138" t="s">
        <v>1315</v>
      </c>
      <c r="G140" s="139" t="s">
        <v>210</v>
      </c>
      <c r="H140" s="140">
        <v>1</v>
      </c>
      <c r="I140" s="141"/>
      <c r="J140" s="142">
        <f t="shared" si="10"/>
        <v>0</v>
      </c>
      <c r="K140" s="138" t="s">
        <v>1</v>
      </c>
      <c r="L140" s="26"/>
      <c r="M140" s="143" t="s">
        <v>1</v>
      </c>
      <c r="N140" s="144" t="s">
        <v>37</v>
      </c>
      <c r="O140" s="45"/>
      <c r="P140" s="145">
        <f t="shared" si="11"/>
        <v>0</v>
      </c>
      <c r="Q140" s="145">
        <v>0</v>
      </c>
      <c r="R140" s="145">
        <f t="shared" si="12"/>
        <v>0</v>
      </c>
      <c r="S140" s="145">
        <v>0</v>
      </c>
      <c r="T140" s="146">
        <f t="shared" si="13"/>
        <v>0</v>
      </c>
      <c r="AR140" s="12" t="s">
        <v>200</v>
      </c>
      <c r="AT140" s="12" t="s">
        <v>135</v>
      </c>
      <c r="AU140" s="12" t="s">
        <v>141</v>
      </c>
      <c r="AY140" s="12" t="s">
        <v>133</v>
      </c>
      <c r="BE140" s="147">
        <f t="shared" si="14"/>
        <v>0</v>
      </c>
      <c r="BF140" s="147">
        <f t="shared" si="15"/>
        <v>0</v>
      </c>
      <c r="BG140" s="147">
        <f t="shared" si="16"/>
        <v>0</v>
      </c>
      <c r="BH140" s="147">
        <f t="shared" si="17"/>
        <v>0</v>
      </c>
      <c r="BI140" s="147">
        <f t="shared" si="18"/>
        <v>0</v>
      </c>
      <c r="BJ140" s="12" t="s">
        <v>141</v>
      </c>
      <c r="BK140" s="147">
        <f t="shared" si="19"/>
        <v>0</v>
      </c>
      <c r="BL140" s="12" t="s">
        <v>200</v>
      </c>
      <c r="BM140" s="12" t="s">
        <v>476</v>
      </c>
    </row>
    <row r="141" spans="2:65" s="1" customFormat="1" ht="16.5" customHeight="1">
      <c r="B141" s="135"/>
      <c r="C141" s="148" t="s">
        <v>692</v>
      </c>
      <c r="D141" s="148" t="s">
        <v>201</v>
      </c>
      <c r="E141" s="149" t="s">
        <v>1316</v>
      </c>
      <c r="F141" s="150" t="s">
        <v>1317</v>
      </c>
      <c r="G141" s="151" t="s">
        <v>210</v>
      </c>
      <c r="H141" s="152">
        <v>1</v>
      </c>
      <c r="I141" s="153"/>
      <c r="J141" s="154">
        <f t="shared" si="10"/>
        <v>0</v>
      </c>
      <c r="K141" s="150" t="s">
        <v>1</v>
      </c>
      <c r="L141" s="155"/>
      <c r="M141" s="156" t="s">
        <v>1</v>
      </c>
      <c r="N141" s="157" t="s">
        <v>37</v>
      </c>
      <c r="O141" s="45"/>
      <c r="P141" s="145">
        <f t="shared" si="11"/>
        <v>0</v>
      </c>
      <c r="Q141" s="145">
        <v>0</v>
      </c>
      <c r="R141" s="145">
        <f t="shared" si="12"/>
        <v>0</v>
      </c>
      <c r="S141" s="145">
        <v>0</v>
      </c>
      <c r="T141" s="146">
        <f t="shared" si="13"/>
        <v>0</v>
      </c>
      <c r="AR141" s="12" t="s">
        <v>261</v>
      </c>
      <c r="AT141" s="12" t="s">
        <v>201</v>
      </c>
      <c r="AU141" s="12" t="s">
        <v>141</v>
      </c>
      <c r="AY141" s="12" t="s">
        <v>133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2" t="s">
        <v>141</v>
      </c>
      <c r="BK141" s="147">
        <f t="shared" si="19"/>
        <v>0</v>
      </c>
      <c r="BL141" s="12" t="s">
        <v>200</v>
      </c>
      <c r="BM141" s="12" t="s">
        <v>480</v>
      </c>
    </row>
    <row r="142" spans="2:65" s="1" customFormat="1" ht="16.5" customHeight="1">
      <c r="B142" s="135"/>
      <c r="C142" s="136" t="s">
        <v>301</v>
      </c>
      <c r="D142" s="136" t="s">
        <v>135</v>
      </c>
      <c r="E142" s="137" t="s">
        <v>1318</v>
      </c>
      <c r="F142" s="138" t="s">
        <v>1319</v>
      </c>
      <c r="G142" s="139" t="s">
        <v>364</v>
      </c>
      <c r="H142" s="140">
        <v>26</v>
      </c>
      <c r="I142" s="141"/>
      <c r="J142" s="142">
        <f t="shared" si="10"/>
        <v>0</v>
      </c>
      <c r="K142" s="138" t="s">
        <v>1</v>
      </c>
      <c r="L142" s="26"/>
      <c r="M142" s="143" t="s">
        <v>1</v>
      </c>
      <c r="N142" s="144" t="s">
        <v>37</v>
      </c>
      <c r="O142" s="45"/>
      <c r="P142" s="145">
        <f t="shared" si="11"/>
        <v>0</v>
      </c>
      <c r="Q142" s="145">
        <v>0</v>
      </c>
      <c r="R142" s="145">
        <f t="shared" si="12"/>
        <v>0</v>
      </c>
      <c r="S142" s="145">
        <v>0</v>
      </c>
      <c r="T142" s="146">
        <f t="shared" si="13"/>
        <v>0</v>
      </c>
      <c r="AR142" s="12" t="s">
        <v>200</v>
      </c>
      <c r="AT142" s="12" t="s">
        <v>135</v>
      </c>
      <c r="AU142" s="12" t="s">
        <v>141</v>
      </c>
      <c r="AY142" s="12" t="s">
        <v>133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2" t="s">
        <v>141</v>
      </c>
      <c r="BK142" s="147">
        <f t="shared" si="19"/>
        <v>0</v>
      </c>
      <c r="BL142" s="12" t="s">
        <v>200</v>
      </c>
      <c r="BM142" s="12" t="s">
        <v>488</v>
      </c>
    </row>
    <row r="143" spans="2:65" s="1" customFormat="1" ht="16.5" customHeight="1">
      <c r="B143" s="135"/>
      <c r="C143" s="148" t="s">
        <v>306</v>
      </c>
      <c r="D143" s="148" t="s">
        <v>201</v>
      </c>
      <c r="E143" s="149" t="s">
        <v>1320</v>
      </c>
      <c r="F143" s="150" t="s">
        <v>1484</v>
      </c>
      <c r="G143" s="151" t="s">
        <v>364</v>
      </c>
      <c r="H143" s="152">
        <v>26</v>
      </c>
      <c r="I143" s="153"/>
      <c r="J143" s="154">
        <f t="shared" si="10"/>
        <v>0</v>
      </c>
      <c r="K143" s="150" t="s">
        <v>1</v>
      </c>
      <c r="L143" s="155"/>
      <c r="M143" s="156" t="s">
        <v>1</v>
      </c>
      <c r="N143" s="157" t="s">
        <v>37</v>
      </c>
      <c r="O143" s="45"/>
      <c r="P143" s="145">
        <f t="shared" si="11"/>
        <v>0</v>
      </c>
      <c r="Q143" s="145">
        <v>0</v>
      </c>
      <c r="R143" s="145">
        <f t="shared" si="12"/>
        <v>0</v>
      </c>
      <c r="S143" s="145">
        <v>0</v>
      </c>
      <c r="T143" s="146">
        <f t="shared" si="13"/>
        <v>0</v>
      </c>
      <c r="AR143" s="12" t="s">
        <v>261</v>
      </c>
      <c r="AT143" s="12" t="s">
        <v>201</v>
      </c>
      <c r="AU143" s="12" t="s">
        <v>141</v>
      </c>
      <c r="AY143" s="12" t="s">
        <v>133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2" t="s">
        <v>141</v>
      </c>
      <c r="BK143" s="147">
        <f t="shared" si="19"/>
        <v>0</v>
      </c>
      <c r="BL143" s="12" t="s">
        <v>200</v>
      </c>
      <c r="BM143" s="12" t="s">
        <v>496</v>
      </c>
    </row>
    <row r="144" spans="2:65" s="1" customFormat="1" ht="16.5" customHeight="1">
      <c r="B144" s="135"/>
      <c r="C144" s="136" t="s">
        <v>309</v>
      </c>
      <c r="D144" s="136" t="s">
        <v>135</v>
      </c>
      <c r="E144" s="137" t="s">
        <v>1321</v>
      </c>
      <c r="F144" s="138" t="s">
        <v>1485</v>
      </c>
      <c r="G144" s="139" t="s">
        <v>364</v>
      </c>
      <c r="H144" s="140">
        <v>12</v>
      </c>
      <c r="I144" s="141"/>
      <c r="J144" s="142">
        <f t="shared" si="10"/>
        <v>0</v>
      </c>
      <c r="K144" s="138" t="s">
        <v>1</v>
      </c>
      <c r="L144" s="26"/>
      <c r="M144" s="143" t="s">
        <v>1</v>
      </c>
      <c r="N144" s="144" t="s">
        <v>37</v>
      </c>
      <c r="O144" s="45"/>
      <c r="P144" s="145">
        <f t="shared" si="11"/>
        <v>0</v>
      </c>
      <c r="Q144" s="145">
        <v>0</v>
      </c>
      <c r="R144" s="145">
        <f t="shared" si="12"/>
        <v>0</v>
      </c>
      <c r="S144" s="145">
        <v>0</v>
      </c>
      <c r="T144" s="146">
        <f t="shared" si="13"/>
        <v>0</v>
      </c>
      <c r="AR144" s="12" t="s">
        <v>200</v>
      </c>
      <c r="AT144" s="12" t="s">
        <v>135</v>
      </c>
      <c r="AU144" s="12" t="s">
        <v>141</v>
      </c>
      <c r="AY144" s="12" t="s">
        <v>133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2" t="s">
        <v>141</v>
      </c>
      <c r="BK144" s="147">
        <f t="shared" si="19"/>
        <v>0</v>
      </c>
      <c r="BL144" s="12" t="s">
        <v>200</v>
      </c>
      <c r="BM144" s="12" t="s">
        <v>506</v>
      </c>
    </row>
    <row r="145" spans="2:65" s="1" customFormat="1" ht="22.5">
      <c r="B145" s="135"/>
      <c r="C145" s="148" t="s">
        <v>312</v>
      </c>
      <c r="D145" s="148" t="s">
        <v>201</v>
      </c>
      <c r="E145" s="149" t="s">
        <v>1322</v>
      </c>
      <c r="F145" s="150" t="s">
        <v>1486</v>
      </c>
      <c r="G145" s="151" t="s">
        <v>364</v>
      </c>
      <c r="H145" s="152">
        <v>12</v>
      </c>
      <c r="I145" s="153"/>
      <c r="J145" s="154">
        <f t="shared" si="10"/>
        <v>0</v>
      </c>
      <c r="K145" s="150" t="s">
        <v>1</v>
      </c>
      <c r="L145" s="155"/>
      <c r="M145" s="156" t="s">
        <v>1</v>
      </c>
      <c r="N145" s="157" t="s">
        <v>37</v>
      </c>
      <c r="O145" s="45"/>
      <c r="P145" s="145">
        <f t="shared" si="11"/>
        <v>0</v>
      </c>
      <c r="Q145" s="145">
        <v>0</v>
      </c>
      <c r="R145" s="145">
        <f t="shared" si="12"/>
        <v>0</v>
      </c>
      <c r="S145" s="145">
        <v>0</v>
      </c>
      <c r="T145" s="146">
        <f t="shared" si="13"/>
        <v>0</v>
      </c>
      <c r="AR145" s="12" t="s">
        <v>261</v>
      </c>
      <c r="AT145" s="12" t="s">
        <v>201</v>
      </c>
      <c r="AU145" s="12" t="s">
        <v>141</v>
      </c>
      <c r="AY145" s="12" t="s">
        <v>133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2" t="s">
        <v>141</v>
      </c>
      <c r="BK145" s="147">
        <f t="shared" si="19"/>
        <v>0</v>
      </c>
      <c r="BL145" s="12" t="s">
        <v>200</v>
      </c>
      <c r="BM145" s="12" t="s">
        <v>514</v>
      </c>
    </row>
    <row r="146" spans="2:65" s="1" customFormat="1" ht="16.5" customHeight="1">
      <c r="B146" s="135"/>
      <c r="C146" s="136" t="s">
        <v>315</v>
      </c>
      <c r="D146" s="136" t="s">
        <v>135</v>
      </c>
      <c r="E146" s="137" t="s">
        <v>1323</v>
      </c>
      <c r="F146" s="138" t="s">
        <v>1487</v>
      </c>
      <c r="G146" s="139" t="s">
        <v>364</v>
      </c>
      <c r="H146" s="140">
        <v>20</v>
      </c>
      <c r="I146" s="141"/>
      <c r="J146" s="142">
        <f t="shared" si="10"/>
        <v>0</v>
      </c>
      <c r="K146" s="138" t="s">
        <v>1</v>
      </c>
      <c r="L146" s="26"/>
      <c r="M146" s="143" t="s">
        <v>1</v>
      </c>
      <c r="N146" s="144" t="s">
        <v>37</v>
      </c>
      <c r="O146" s="45"/>
      <c r="P146" s="145">
        <f t="shared" si="11"/>
        <v>0</v>
      </c>
      <c r="Q146" s="145">
        <v>0</v>
      </c>
      <c r="R146" s="145">
        <f t="shared" si="12"/>
        <v>0</v>
      </c>
      <c r="S146" s="145">
        <v>0</v>
      </c>
      <c r="T146" s="146">
        <f t="shared" si="13"/>
        <v>0</v>
      </c>
      <c r="AR146" s="12" t="s">
        <v>200</v>
      </c>
      <c r="AT146" s="12" t="s">
        <v>135</v>
      </c>
      <c r="AU146" s="12" t="s">
        <v>141</v>
      </c>
      <c r="AY146" s="12" t="s">
        <v>133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2" t="s">
        <v>141</v>
      </c>
      <c r="BK146" s="147">
        <f t="shared" si="19"/>
        <v>0</v>
      </c>
      <c r="BL146" s="12" t="s">
        <v>200</v>
      </c>
      <c r="BM146" s="12" t="s">
        <v>521</v>
      </c>
    </row>
    <row r="147" spans="2:65" s="1" customFormat="1" ht="16.5" customHeight="1">
      <c r="B147" s="135"/>
      <c r="C147" s="148" t="s">
        <v>319</v>
      </c>
      <c r="D147" s="148" t="s">
        <v>201</v>
      </c>
      <c r="E147" s="149" t="s">
        <v>1324</v>
      </c>
      <c r="F147" s="150" t="s">
        <v>1488</v>
      </c>
      <c r="G147" s="151" t="s">
        <v>364</v>
      </c>
      <c r="H147" s="152">
        <v>20</v>
      </c>
      <c r="I147" s="153"/>
      <c r="J147" s="154">
        <f t="shared" si="10"/>
        <v>0</v>
      </c>
      <c r="K147" s="150" t="s">
        <v>1</v>
      </c>
      <c r="L147" s="155"/>
      <c r="M147" s="156" t="s">
        <v>1</v>
      </c>
      <c r="N147" s="157" t="s">
        <v>37</v>
      </c>
      <c r="O147" s="45"/>
      <c r="P147" s="145">
        <f t="shared" si="11"/>
        <v>0</v>
      </c>
      <c r="Q147" s="145">
        <v>0</v>
      </c>
      <c r="R147" s="145">
        <f t="shared" si="12"/>
        <v>0</v>
      </c>
      <c r="S147" s="145">
        <v>0</v>
      </c>
      <c r="T147" s="146">
        <f t="shared" si="13"/>
        <v>0</v>
      </c>
      <c r="AR147" s="12" t="s">
        <v>261</v>
      </c>
      <c r="AT147" s="12" t="s">
        <v>201</v>
      </c>
      <c r="AU147" s="12" t="s">
        <v>141</v>
      </c>
      <c r="AY147" s="12" t="s">
        <v>133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2" t="s">
        <v>141</v>
      </c>
      <c r="BK147" s="147">
        <f t="shared" si="19"/>
        <v>0</v>
      </c>
      <c r="BL147" s="12" t="s">
        <v>200</v>
      </c>
      <c r="BM147" s="12" t="s">
        <v>530</v>
      </c>
    </row>
    <row r="148" spans="2:65" s="1" customFormat="1" ht="16.5" customHeight="1">
      <c r="B148" s="135"/>
      <c r="C148" s="136" t="s">
        <v>695</v>
      </c>
      <c r="D148" s="136" t="s">
        <v>135</v>
      </c>
      <c r="E148" s="137" t="s">
        <v>1325</v>
      </c>
      <c r="F148" s="138" t="s">
        <v>1326</v>
      </c>
      <c r="G148" s="139" t="s">
        <v>210</v>
      </c>
      <c r="H148" s="140">
        <v>1</v>
      </c>
      <c r="I148" s="141"/>
      <c r="J148" s="142">
        <f t="shared" si="10"/>
        <v>0</v>
      </c>
      <c r="K148" s="138" t="s">
        <v>1</v>
      </c>
      <c r="L148" s="26"/>
      <c r="M148" s="143" t="s">
        <v>1</v>
      </c>
      <c r="N148" s="144" t="s">
        <v>37</v>
      </c>
      <c r="O148" s="45"/>
      <c r="P148" s="145">
        <f t="shared" si="11"/>
        <v>0</v>
      </c>
      <c r="Q148" s="145">
        <v>0</v>
      </c>
      <c r="R148" s="145">
        <f t="shared" si="12"/>
        <v>0</v>
      </c>
      <c r="S148" s="145">
        <v>0</v>
      </c>
      <c r="T148" s="146">
        <f t="shared" si="13"/>
        <v>0</v>
      </c>
      <c r="AR148" s="12" t="s">
        <v>200</v>
      </c>
      <c r="AT148" s="12" t="s">
        <v>135</v>
      </c>
      <c r="AU148" s="12" t="s">
        <v>141</v>
      </c>
      <c r="AY148" s="12" t="s">
        <v>133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2" t="s">
        <v>141</v>
      </c>
      <c r="BK148" s="147">
        <f t="shared" si="19"/>
        <v>0</v>
      </c>
      <c r="BL148" s="12" t="s">
        <v>200</v>
      </c>
      <c r="BM148" s="12" t="s">
        <v>539</v>
      </c>
    </row>
    <row r="149" spans="2:65" s="1" customFormat="1" ht="16.5" customHeight="1">
      <c r="B149" s="135"/>
      <c r="C149" s="136" t="s">
        <v>699</v>
      </c>
      <c r="D149" s="136" t="s">
        <v>135</v>
      </c>
      <c r="E149" s="137" t="s">
        <v>1327</v>
      </c>
      <c r="F149" s="138" t="s">
        <v>1328</v>
      </c>
      <c r="G149" s="139" t="s">
        <v>210</v>
      </c>
      <c r="H149" s="140">
        <v>2</v>
      </c>
      <c r="I149" s="141"/>
      <c r="J149" s="142">
        <f t="shared" si="10"/>
        <v>0</v>
      </c>
      <c r="K149" s="138" t="s">
        <v>1</v>
      </c>
      <c r="L149" s="26"/>
      <c r="M149" s="143" t="s">
        <v>1</v>
      </c>
      <c r="N149" s="144" t="s">
        <v>37</v>
      </c>
      <c r="O149" s="45"/>
      <c r="P149" s="145">
        <f t="shared" si="11"/>
        <v>0</v>
      </c>
      <c r="Q149" s="145">
        <v>0</v>
      </c>
      <c r="R149" s="145">
        <f t="shared" si="12"/>
        <v>0</v>
      </c>
      <c r="S149" s="145">
        <v>0</v>
      </c>
      <c r="T149" s="146">
        <f t="shared" si="13"/>
        <v>0</v>
      </c>
      <c r="AR149" s="12" t="s">
        <v>200</v>
      </c>
      <c r="AT149" s="12" t="s">
        <v>135</v>
      </c>
      <c r="AU149" s="12" t="s">
        <v>141</v>
      </c>
      <c r="AY149" s="12" t="s">
        <v>133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2" t="s">
        <v>141</v>
      </c>
      <c r="BK149" s="147">
        <f t="shared" si="19"/>
        <v>0</v>
      </c>
      <c r="BL149" s="12" t="s">
        <v>200</v>
      </c>
      <c r="BM149" s="12" t="s">
        <v>549</v>
      </c>
    </row>
    <row r="150" spans="2:65" s="1" customFormat="1" ht="16.5" customHeight="1">
      <c r="B150" s="135"/>
      <c r="C150" s="148" t="s">
        <v>702</v>
      </c>
      <c r="D150" s="148" t="s">
        <v>201</v>
      </c>
      <c r="E150" s="149" t="s">
        <v>1329</v>
      </c>
      <c r="F150" s="150" t="s">
        <v>1330</v>
      </c>
      <c r="G150" s="151" t="s">
        <v>210</v>
      </c>
      <c r="H150" s="152">
        <v>2</v>
      </c>
      <c r="I150" s="153"/>
      <c r="J150" s="154">
        <f t="shared" si="10"/>
        <v>0</v>
      </c>
      <c r="K150" s="150" t="s">
        <v>1</v>
      </c>
      <c r="L150" s="155"/>
      <c r="M150" s="156" t="s">
        <v>1</v>
      </c>
      <c r="N150" s="157" t="s">
        <v>37</v>
      </c>
      <c r="O150" s="45"/>
      <c r="P150" s="145">
        <f t="shared" si="11"/>
        <v>0</v>
      </c>
      <c r="Q150" s="145">
        <v>0</v>
      </c>
      <c r="R150" s="145">
        <f t="shared" si="12"/>
        <v>0</v>
      </c>
      <c r="S150" s="145">
        <v>0</v>
      </c>
      <c r="T150" s="146">
        <f t="shared" si="13"/>
        <v>0</v>
      </c>
      <c r="AR150" s="12" t="s">
        <v>261</v>
      </c>
      <c r="AT150" s="12" t="s">
        <v>201</v>
      </c>
      <c r="AU150" s="12" t="s">
        <v>141</v>
      </c>
      <c r="AY150" s="12" t="s">
        <v>133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2" t="s">
        <v>141</v>
      </c>
      <c r="BK150" s="147">
        <f t="shared" si="19"/>
        <v>0</v>
      </c>
      <c r="BL150" s="12" t="s">
        <v>200</v>
      </c>
      <c r="BM150" s="12" t="s">
        <v>557</v>
      </c>
    </row>
    <row r="151" spans="2:65" s="1" customFormat="1" ht="16.5" customHeight="1">
      <c r="B151" s="135"/>
      <c r="C151" s="136" t="s">
        <v>708</v>
      </c>
      <c r="D151" s="136" t="s">
        <v>135</v>
      </c>
      <c r="E151" s="137" t="s">
        <v>1331</v>
      </c>
      <c r="F151" s="138" t="s">
        <v>1332</v>
      </c>
      <c r="G151" s="139" t="s">
        <v>210</v>
      </c>
      <c r="H151" s="140">
        <v>1</v>
      </c>
      <c r="I151" s="141"/>
      <c r="J151" s="142">
        <f t="shared" si="10"/>
        <v>0</v>
      </c>
      <c r="K151" s="138" t="s">
        <v>1</v>
      </c>
      <c r="L151" s="26"/>
      <c r="M151" s="143" t="s">
        <v>1</v>
      </c>
      <c r="N151" s="144" t="s">
        <v>37</v>
      </c>
      <c r="O151" s="45"/>
      <c r="P151" s="145">
        <f t="shared" si="11"/>
        <v>0</v>
      </c>
      <c r="Q151" s="145">
        <v>0</v>
      </c>
      <c r="R151" s="145">
        <f t="shared" si="12"/>
        <v>0</v>
      </c>
      <c r="S151" s="145">
        <v>0</v>
      </c>
      <c r="T151" s="146">
        <f t="shared" si="13"/>
        <v>0</v>
      </c>
      <c r="AR151" s="12" t="s">
        <v>200</v>
      </c>
      <c r="AT151" s="12" t="s">
        <v>135</v>
      </c>
      <c r="AU151" s="12" t="s">
        <v>141</v>
      </c>
      <c r="AY151" s="12" t="s">
        <v>133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2" t="s">
        <v>141</v>
      </c>
      <c r="BK151" s="147">
        <f t="shared" si="19"/>
        <v>0</v>
      </c>
      <c r="BL151" s="12" t="s">
        <v>200</v>
      </c>
      <c r="BM151" s="12" t="s">
        <v>564</v>
      </c>
    </row>
    <row r="152" spans="2:65" s="1" customFormat="1" ht="16.5" customHeight="1">
      <c r="B152" s="135"/>
      <c r="C152" s="148" t="s">
        <v>712</v>
      </c>
      <c r="D152" s="148" t="s">
        <v>201</v>
      </c>
      <c r="E152" s="149" t="s">
        <v>1333</v>
      </c>
      <c r="F152" s="150" t="s">
        <v>1334</v>
      </c>
      <c r="G152" s="151" t="s">
        <v>210</v>
      </c>
      <c r="H152" s="152">
        <v>1</v>
      </c>
      <c r="I152" s="153"/>
      <c r="J152" s="154">
        <f t="shared" si="10"/>
        <v>0</v>
      </c>
      <c r="K152" s="150" t="s">
        <v>1</v>
      </c>
      <c r="L152" s="155"/>
      <c r="M152" s="156" t="s">
        <v>1</v>
      </c>
      <c r="N152" s="157" t="s">
        <v>37</v>
      </c>
      <c r="O152" s="45"/>
      <c r="P152" s="145">
        <f t="shared" si="11"/>
        <v>0</v>
      </c>
      <c r="Q152" s="145">
        <v>0</v>
      </c>
      <c r="R152" s="145">
        <f t="shared" si="12"/>
        <v>0</v>
      </c>
      <c r="S152" s="145">
        <v>0</v>
      </c>
      <c r="T152" s="146">
        <f t="shared" si="13"/>
        <v>0</v>
      </c>
      <c r="AR152" s="12" t="s">
        <v>261</v>
      </c>
      <c r="AT152" s="12" t="s">
        <v>201</v>
      </c>
      <c r="AU152" s="12" t="s">
        <v>141</v>
      </c>
      <c r="AY152" s="12" t="s">
        <v>133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2" t="s">
        <v>141</v>
      </c>
      <c r="BK152" s="147">
        <f t="shared" si="19"/>
        <v>0</v>
      </c>
      <c r="BL152" s="12" t="s">
        <v>200</v>
      </c>
      <c r="BM152" s="12" t="s">
        <v>570</v>
      </c>
    </row>
    <row r="153" spans="2:65" s="1" customFormat="1" ht="16.5" customHeight="1">
      <c r="B153" s="135"/>
      <c r="C153" s="136" t="s">
        <v>716</v>
      </c>
      <c r="D153" s="136" t="s">
        <v>135</v>
      </c>
      <c r="E153" s="137" t="s">
        <v>1335</v>
      </c>
      <c r="F153" s="138" t="s">
        <v>1336</v>
      </c>
      <c r="G153" s="139" t="s">
        <v>210</v>
      </c>
      <c r="H153" s="140">
        <v>1</v>
      </c>
      <c r="I153" s="141"/>
      <c r="J153" s="142">
        <f t="shared" si="10"/>
        <v>0</v>
      </c>
      <c r="K153" s="138" t="s">
        <v>956</v>
      </c>
      <c r="L153" s="26"/>
      <c r="M153" s="143" t="s">
        <v>1</v>
      </c>
      <c r="N153" s="144" t="s">
        <v>37</v>
      </c>
      <c r="O153" s="45"/>
      <c r="P153" s="145">
        <f t="shared" si="11"/>
        <v>0</v>
      </c>
      <c r="Q153" s="145">
        <v>0</v>
      </c>
      <c r="R153" s="145">
        <f t="shared" si="12"/>
        <v>0</v>
      </c>
      <c r="S153" s="145">
        <v>0</v>
      </c>
      <c r="T153" s="146">
        <f t="shared" si="13"/>
        <v>0</v>
      </c>
      <c r="AR153" s="12" t="s">
        <v>200</v>
      </c>
      <c r="AT153" s="12" t="s">
        <v>135</v>
      </c>
      <c r="AU153" s="12" t="s">
        <v>141</v>
      </c>
      <c r="AY153" s="12" t="s">
        <v>133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2" t="s">
        <v>141</v>
      </c>
      <c r="BK153" s="147">
        <f t="shared" si="19"/>
        <v>0</v>
      </c>
      <c r="BL153" s="12" t="s">
        <v>200</v>
      </c>
      <c r="BM153" s="12" t="s">
        <v>580</v>
      </c>
    </row>
    <row r="154" spans="2:65" s="1" customFormat="1" ht="16.5" customHeight="1">
      <c r="B154" s="135"/>
      <c r="C154" s="148" t="s">
        <v>722</v>
      </c>
      <c r="D154" s="148" t="s">
        <v>201</v>
      </c>
      <c r="E154" s="149" t="s">
        <v>1337</v>
      </c>
      <c r="F154" s="150" t="s">
        <v>1338</v>
      </c>
      <c r="G154" s="151" t="s">
        <v>210</v>
      </c>
      <c r="H154" s="152">
        <v>1</v>
      </c>
      <c r="I154" s="153"/>
      <c r="J154" s="154">
        <f t="shared" si="10"/>
        <v>0</v>
      </c>
      <c r="K154" s="150" t="s">
        <v>956</v>
      </c>
      <c r="L154" s="155"/>
      <c r="M154" s="156" t="s">
        <v>1</v>
      </c>
      <c r="N154" s="157" t="s">
        <v>37</v>
      </c>
      <c r="O154" s="45"/>
      <c r="P154" s="145">
        <f t="shared" si="11"/>
        <v>0</v>
      </c>
      <c r="Q154" s="145">
        <v>0</v>
      </c>
      <c r="R154" s="145">
        <f t="shared" si="12"/>
        <v>0</v>
      </c>
      <c r="S154" s="145">
        <v>0</v>
      </c>
      <c r="T154" s="146">
        <f t="shared" si="13"/>
        <v>0</v>
      </c>
      <c r="AR154" s="12" t="s">
        <v>261</v>
      </c>
      <c r="AT154" s="12" t="s">
        <v>201</v>
      </c>
      <c r="AU154" s="12" t="s">
        <v>141</v>
      </c>
      <c r="AY154" s="12" t="s">
        <v>133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2" t="s">
        <v>141</v>
      </c>
      <c r="BK154" s="147">
        <f t="shared" si="19"/>
        <v>0</v>
      </c>
      <c r="BL154" s="12" t="s">
        <v>200</v>
      </c>
      <c r="BM154" s="12" t="s">
        <v>588</v>
      </c>
    </row>
    <row r="155" spans="2:65" s="1" customFormat="1" ht="16.5" customHeight="1">
      <c r="B155" s="135"/>
      <c r="C155" s="136" t="s">
        <v>726</v>
      </c>
      <c r="D155" s="136" t="s">
        <v>135</v>
      </c>
      <c r="E155" s="137" t="s">
        <v>1339</v>
      </c>
      <c r="F155" s="138" t="s">
        <v>1340</v>
      </c>
      <c r="G155" s="139" t="s">
        <v>210</v>
      </c>
      <c r="H155" s="140">
        <v>1</v>
      </c>
      <c r="I155" s="141"/>
      <c r="J155" s="142">
        <f t="shared" si="10"/>
        <v>0</v>
      </c>
      <c r="K155" s="138" t="s">
        <v>1</v>
      </c>
      <c r="L155" s="26"/>
      <c r="M155" s="143" t="s">
        <v>1</v>
      </c>
      <c r="N155" s="144" t="s">
        <v>37</v>
      </c>
      <c r="O155" s="45"/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AR155" s="12" t="s">
        <v>200</v>
      </c>
      <c r="AT155" s="12" t="s">
        <v>135</v>
      </c>
      <c r="AU155" s="12" t="s">
        <v>141</v>
      </c>
      <c r="AY155" s="12" t="s">
        <v>133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2" t="s">
        <v>141</v>
      </c>
      <c r="BK155" s="147">
        <f t="shared" si="19"/>
        <v>0</v>
      </c>
      <c r="BL155" s="12" t="s">
        <v>200</v>
      </c>
      <c r="BM155" s="12" t="s">
        <v>596</v>
      </c>
    </row>
    <row r="156" spans="2:65" s="1" customFormat="1" ht="16.5" customHeight="1">
      <c r="B156" s="135"/>
      <c r="C156" s="148" t="s">
        <v>730</v>
      </c>
      <c r="D156" s="148" t="s">
        <v>201</v>
      </c>
      <c r="E156" s="149" t="s">
        <v>1341</v>
      </c>
      <c r="F156" s="150" t="s">
        <v>1342</v>
      </c>
      <c r="G156" s="151" t="s">
        <v>210</v>
      </c>
      <c r="H156" s="152">
        <v>1</v>
      </c>
      <c r="I156" s="153"/>
      <c r="J156" s="154">
        <f t="shared" si="10"/>
        <v>0</v>
      </c>
      <c r="K156" s="150" t="s">
        <v>1</v>
      </c>
      <c r="L156" s="155"/>
      <c r="M156" s="156" t="s">
        <v>1</v>
      </c>
      <c r="N156" s="157" t="s">
        <v>37</v>
      </c>
      <c r="O156" s="45"/>
      <c r="P156" s="145">
        <f t="shared" si="11"/>
        <v>0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AR156" s="12" t="s">
        <v>261</v>
      </c>
      <c r="AT156" s="12" t="s">
        <v>201</v>
      </c>
      <c r="AU156" s="12" t="s">
        <v>141</v>
      </c>
      <c r="AY156" s="12" t="s">
        <v>133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2" t="s">
        <v>141</v>
      </c>
      <c r="BK156" s="147">
        <f t="shared" si="19"/>
        <v>0</v>
      </c>
      <c r="BL156" s="12" t="s">
        <v>200</v>
      </c>
      <c r="BM156" s="12" t="s">
        <v>604</v>
      </c>
    </row>
    <row r="157" spans="2:65" s="1" customFormat="1" ht="16.5" customHeight="1">
      <c r="B157" s="135"/>
      <c r="C157" s="136" t="s">
        <v>736</v>
      </c>
      <c r="D157" s="136" t="s">
        <v>135</v>
      </c>
      <c r="E157" s="137" t="s">
        <v>1343</v>
      </c>
      <c r="F157" s="138" t="s">
        <v>1344</v>
      </c>
      <c r="G157" s="139" t="s">
        <v>210</v>
      </c>
      <c r="H157" s="140">
        <v>1</v>
      </c>
      <c r="I157" s="141"/>
      <c r="J157" s="142">
        <f t="shared" si="10"/>
        <v>0</v>
      </c>
      <c r="K157" s="138" t="s">
        <v>956</v>
      </c>
      <c r="L157" s="26"/>
      <c r="M157" s="143" t="s">
        <v>1</v>
      </c>
      <c r="N157" s="144" t="s">
        <v>37</v>
      </c>
      <c r="O157" s="45"/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AR157" s="12" t="s">
        <v>200</v>
      </c>
      <c r="AT157" s="12" t="s">
        <v>135</v>
      </c>
      <c r="AU157" s="12" t="s">
        <v>141</v>
      </c>
      <c r="AY157" s="12" t="s">
        <v>133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2" t="s">
        <v>141</v>
      </c>
      <c r="BK157" s="147">
        <f t="shared" si="19"/>
        <v>0</v>
      </c>
      <c r="BL157" s="12" t="s">
        <v>200</v>
      </c>
      <c r="BM157" s="12" t="s">
        <v>612</v>
      </c>
    </row>
    <row r="158" spans="2:65" s="1" customFormat="1" ht="16.5" customHeight="1">
      <c r="B158" s="135"/>
      <c r="C158" s="148" t="s">
        <v>742</v>
      </c>
      <c r="D158" s="148" t="s">
        <v>201</v>
      </c>
      <c r="E158" s="149" t="s">
        <v>1345</v>
      </c>
      <c r="F158" s="150" t="s">
        <v>1346</v>
      </c>
      <c r="G158" s="151" t="s">
        <v>210</v>
      </c>
      <c r="H158" s="152">
        <v>1</v>
      </c>
      <c r="I158" s="153"/>
      <c r="J158" s="154">
        <f t="shared" si="10"/>
        <v>0</v>
      </c>
      <c r="K158" s="150" t="s">
        <v>956</v>
      </c>
      <c r="L158" s="155"/>
      <c r="M158" s="156" t="s">
        <v>1</v>
      </c>
      <c r="N158" s="157" t="s">
        <v>37</v>
      </c>
      <c r="O158" s="45"/>
      <c r="P158" s="145">
        <f t="shared" si="11"/>
        <v>0</v>
      </c>
      <c r="Q158" s="145">
        <v>0</v>
      </c>
      <c r="R158" s="145">
        <f t="shared" si="12"/>
        <v>0</v>
      </c>
      <c r="S158" s="145">
        <v>0</v>
      </c>
      <c r="T158" s="146">
        <f t="shared" si="13"/>
        <v>0</v>
      </c>
      <c r="AR158" s="12" t="s">
        <v>261</v>
      </c>
      <c r="AT158" s="12" t="s">
        <v>201</v>
      </c>
      <c r="AU158" s="12" t="s">
        <v>141</v>
      </c>
      <c r="AY158" s="12" t="s">
        <v>133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2" t="s">
        <v>141</v>
      </c>
      <c r="BK158" s="147">
        <f t="shared" si="19"/>
        <v>0</v>
      </c>
      <c r="BL158" s="12" t="s">
        <v>200</v>
      </c>
      <c r="BM158" s="12" t="s">
        <v>618</v>
      </c>
    </row>
    <row r="159" spans="2:65" s="1" customFormat="1" ht="16.5" customHeight="1">
      <c r="B159" s="135"/>
      <c r="C159" s="136" t="s">
        <v>386</v>
      </c>
      <c r="D159" s="136" t="s">
        <v>135</v>
      </c>
      <c r="E159" s="137" t="s">
        <v>1347</v>
      </c>
      <c r="F159" s="138" t="s">
        <v>1348</v>
      </c>
      <c r="G159" s="139" t="s">
        <v>364</v>
      </c>
      <c r="H159" s="140">
        <v>58</v>
      </c>
      <c r="I159" s="141"/>
      <c r="J159" s="142">
        <f t="shared" si="10"/>
        <v>0</v>
      </c>
      <c r="K159" s="138" t="s">
        <v>1</v>
      </c>
      <c r="L159" s="26"/>
      <c r="M159" s="143" t="s">
        <v>1</v>
      </c>
      <c r="N159" s="144" t="s">
        <v>37</v>
      </c>
      <c r="O159" s="45"/>
      <c r="P159" s="145">
        <f t="shared" si="11"/>
        <v>0</v>
      </c>
      <c r="Q159" s="145">
        <v>0</v>
      </c>
      <c r="R159" s="145">
        <f t="shared" si="12"/>
        <v>0</v>
      </c>
      <c r="S159" s="145">
        <v>0</v>
      </c>
      <c r="T159" s="146">
        <f t="shared" si="13"/>
        <v>0</v>
      </c>
      <c r="AR159" s="12" t="s">
        <v>200</v>
      </c>
      <c r="AT159" s="12" t="s">
        <v>135</v>
      </c>
      <c r="AU159" s="12" t="s">
        <v>141</v>
      </c>
      <c r="AY159" s="12" t="s">
        <v>133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2" t="s">
        <v>141</v>
      </c>
      <c r="BK159" s="147">
        <f t="shared" si="19"/>
        <v>0</v>
      </c>
      <c r="BL159" s="12" t="s">
        <v>200</v>
      </c>
      <c r="BM159" s="12" t="s">
        <v>626</v>
      </c>
    </row>
    <row r="160" spans="2:65" s="1" customFormat="1" ht="16.5" customHeight="1">
      <c r="B160" s="135"/>
      <c r="C160" s="136" t="s">
        <v>389</v>
      </c>
      <c r="D160" s="136" t="s">
        <v>135</v>
      </c>
      <c r="E160" s="137" t="s">
        <v>1349</v>
      </c>
      <c r="F160" s="138" t="s">
        <v>1350</v>
      </c>
      <c r="G160" s="139" t="s">
        <v>364</v>
      </c>
      <c r="H160" s="140">
        <v>58</v>
      </c>
      <c r="I160" s="141"/>
      <c r="J160" s="142">
        <f t="shared" si="10"/>
        <v>0</v>
      </c>
      <c r="K160" s="138" t="s">
        <v>1</v>
      </c>
      <c r="L160" s="26"/>
      <c r="M160" s="143" t="s">
        <v>1</v>
      </c>
      <c r="N160" s="144" t="s">
        <v>37</v>
      </c>
      <c r="O160" s="45"/>
      <c r="P160" s="145">
        <f t="shared" si="11"/>
        <v>0</v>
      </c>
      <c r="Q160" s="145">
        <v>0</v>
      </c>
      <c r="R160" s="145">
        <f t="shared" si="12"/>
        <v>0</v>
      </c>
      <c r="S160" s="145">
        <v>0</v>
      </c>
      <c r="T160" s="146">
        <f t="shared" si="13"/>
        <v>0</v>
      </c>
      <c r="AR160" s="12" t="s">
        <v>200</v>
      </c>
      <c r="AT160" s="12" t="s">
        <v>135</v>
      </c>
      <c r="AU160" s="12" t="s">
        <v>141</v>
      </c>
      <c r="AY160" s="12" t="s">
        <v>133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2" t="s">
        <v>141</v>
      </c>
      <c r="BK160" s="147">
        <f t="shared" si="19"/>
        <v>0</v>
      </c>
      <c r="BL160" s="12" t="s">
        <v>200</v>
      </c>
      <c r="BM160" s="12" t="s">
        <v>634</v>
      </c>
    </row>
    <row r="161" spans="2:65" s="1" customFormat="1" ht="16.5" customHeight="1">
      <c r="B161" s="135"/>
      <c r="C161" s="136" t="s">
        <v>392</v>
      </c>
      <c r="D161" s="136" t="s">
        <v>135</v>
      </c>
      <c r="E161" s="137" t="s">
        <v>1351</v>
      </c>
      <c r="F161" s="138" t="s">
        <v>1352</v>
      </c>
      <c r="G161" s="139" t="s">
        <v>464</v>
      </c>
      <c r="H161" s="158">
        <v>0.7</v>
      </c>
      <c r="I161" s="141"/>
      <c r="J161" s="142">
        <f t="shared" si="10"/>
        <v>0</v>
      </c>
      <c r="K161" s="138" t="s">
        <v>1</v>
      </c>
      <c r="L161" s="26"/>
      <c r="M161" s="143" t="s">
        <v>1</v>
      </c>
      <c r="N161" s="144" t="s">
        <v>37</v>
      </c>
      <c r="O161" s="45"/>
      <c r="P161" s="145">
        <f t="shared" si="11"/>
        <v>0</v>
      </c>
      <c r="Q161" s="145">
        <v>0</v>
      </c>
      <c r="R161" s="145">
        <f t="shared" si="12"/>
        <v>0</v>
      </c>
      <c r="S161" s="145">
        <v>0</v>
      </c>
      <c r="T161" s="146">
        <f t="shared" si="13"/>
        <v>0</v>
      </c>
      <c r="AR161" s="12" t="s">
        <v>200</v>
      </c>
      <c r="AT161" s="12" t="s">
        <v>135</v>
      </c>
      <c r="AU161" s="12" t="s">
        <v>141</v>
      </c>
      <c r="AY161" s="12" t="s">
        <v>133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2" t="s">
        <v>141</v>
      </c>
      <c r="BK161" s="147">
        <f t="shared" si="19"/>
        <v>0</v>
      </c>
      <c r="BL161" s="12" t="s">
        <v>200</v>
      </c>
      <c r="BM161" s="12" t="s">
        <v>642</v>
      </c>
    </row>
    <row r="162" spans="2:65" s="10" customFormat="1" ht="22.9" customHeight="1">
      <c r="B162" s="122"/>
      <c r="D162" s="123" t="s">
        <v>64</v>
      </c>
      <c r="E162" s="133" t="s">
        <v>1353</v>
      </c>
      <c r="F162" s="133" t="s">
        <v>1354</v>
      </c>
      <c r="I162" s="125"/>
      <c r="J162" s="134">
        <f>BK162</f>
        <v>0</v>
      </c>
      <c r="L162" s="122"/>
      <c r="M162" s="127"/>
      <c r="N162" s="128"/>
      <c r="O162" s="128"/>
      <c r="P162" s="129">
        <f>SUM(P163:P186)</f>
        <v>0</v>
      </c>
      <c r="Q162" s="128"/>
      <c r="R162" s="129">
        <f>SUM(R163:R186)</f>
        <v>0</v>
      </c>
      <c r="S162" s="128"/>
      <c r="T162" s="130">
        <f>SUM(T163:T186)</f>
        <v>0</v>
      </c>
      <c r="AR162" s="123" t="s">
        <v>141</v>
      </c>
      <c r="AT162" s="131" t="s">
        <v>64</v>
      </c>
      <c r="AU162" s="131" t="s">
        <v>72</v>
      </c>
      <c r="AY162" s="123" t="s">
        <v>133</v>
      </c>
      <c r="BK162" s="132">
        <f>SUM(BK163:BK186)</f>
        <v>0</v>
      </c>
    </row>
    <row r="163" spans="2:65" s="1" customFormat="1" ht="16.5" customHeight="1">
      <c r="B163" s="135"/>
      <c r="C163" s="136" t="s">
        <v>614</v>
      </c>
      <c r="D163" s="136" t="s">
        <v>135</v>
      </c>
      <c r="E163" s="137" t="s">
        <v>1355</v>
      </c>
      <c r="F163" s="138" t="s">
        <v>1356</v>
      </c>
      <c r="G163" s="139" t="s">
        <v>210</v>
      </c>
      <c r="H163" s="140">
        <v>1</v>
      </c>
      <c r="I163" s="141"/>
      <c r="J163" s="142">
        <f t="shared" ref="J163:J186" si="20">ROUND(I163*H163,2)</f>
        <v>0</v>
      </c>
      <c r="K163" s="138" t="s">
        <v>956</v>
      </c>
      <c r="L163" s="26"/>
      <c r="M163" s="143" t="s">
        <v>1</v>
      </c>
      <c r="N163" s="144" t="s">
        <v>37</v>
      </c>
      <c r="O163" s="45"/>
      <c r="P163" s="145">
        <f t="shared" ref="P163:P186" si="21">O163*H163</f>
        <v>0</v>
      </c>
      <c r="Q163" s="145">
        <v>0</v>
      </c>
      <c r="R163" s="145">
        <f t="shared" ref="R163:R186" si="22">Q163*H163</f>
        <v>0</v>
      </c>
      <c r="S163" s="145">
        <v>0</v>
      </c>
      <c r="T163" s="146">
        <f t="shared" ref="T163:T186" si="23">S163*H163</f>
        <v>0</v>
      </c>
      <c r="AR163" s="12" t="s">
        <v>200</v>
      </c>
      <c r="AT163" s="12" t="s">
        <v>135</v>
      </c>
      <c r="AU163" s="12" t="s">
        <v>141</v>
      </c>
      <c r="AY163" s="12" t="s">
        <v>133</v>
      </c>
      <c r="BE163" s="147">
        <f t="shared" ref="BE163:BE186" si="24">IF(N163="základná",J163,0)</f>
        <v>0</v>
      </c>
      <c r="BF163" s="147">
        <f t="shared" ref="BF163:BF186" si="25">IF(N163="znížená",J163,0)</f>
        <v>0</v>
      </c>
      <c r="BG163" s="147">
        <f t="shared" ref="BG163:BG186" si="26">IF(N163="zákl. prenesená",J163,0)</f>
        <v>0</v>
      </c>
      <c r="BH163" s="147">
        <f t="shared" ref="BH163:BH186" si="27">IF(N163="zníž. prenesená",J163,0)</f>
        <v>0</v>
      </c>
      <c r="BI163" s="147">
        <f t="shared" ref="BI163:BI186" si="28">IF(N163="nulová",J163,0)</f>
        <v>0</v>
      </c>
      <c r="BJ163" s="12" t="s">
        <v>141</v>
      </c>
      <c r="BK163" s="147">
        <f t="shared" ref="BK163:BK186" si="29">ROUND(I163*H163,2)</f>
        <v>0</v>
      </c>
      <c r="BL163" s="12" t="s">
        <v>200</v>
      </c>
      <c r="BM163" s="12" t="s">
        <v>650</v>
      </c>
    </row>
    <row r="164" spans="2:65" s="1" customFormat="1" ht="22.5">
      <c r="B164" s="135"/>
      <c r="C164" s="148" t="s">
        <v>618</v>
      </c>
      <c r="D164" s="148" t="s">
        <v>201</v>
      </c>
      <c r="E164" s="149" t="s">
        <v>1357</v>
      </c>
      <c r="F164" s="150" t="s">
        <v>1489</v>
      </c>
      <c r="G164" s="151" t="s">
        <v>210</v>
      </c>
      <c r="H164" s="152">
        <v>1</v>
      </c>
      <c r="I164" s="153"/>
      <c r="J164" s="154">
        <f t="shared" si="20"/>
        <v>0</v>
      </c>
      <c r="K164" s="150" t="s">
        <v>956</v>
      </c>
      <c r="L164" s="155"/>
      <c r="M164" s="156" t="s">
        <v>1</v>
      </c>
      <c r="N164" s="157" t="s">
        <v>37</v>
      </c>
      <c r="O164" s="45"/>
      <c r="P164" s="145">
        <f t="shared" si="21"/>
        <v>0</v>
      </c>
      <c r="Q164" s="145">
        <v>0</v>
      </c>
      <c r="R164" s="145">
        <f t="shared" si="22"/>
        <v>0</v>
      </c>
      <c r="S164" s="145">
        <v>0</v>
      </c>
      <c r="T164" s="146">
        <f t="shared" si="23"/>
        <v>0</v>
      </c>
      <c r="AR164" s="12" t="s">
        <v>261</v>
      </c>
      <c r="AT164" s="12" t="s">
        <v>201</v>
      </c>
      <c r="AU164" s="12" t="s">
        <v>141</v>
      </c>
      <c r="AY164" s="12" t="s">
        <v>133</v>
      </c>
      <c r="BE164" s="147">
        <f t="shared" si="24"/>
        <v>0</v>
      </c>
      <c r="BF164" s="147">
        <f t="shared" si="25"/>
        <v>0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2" t="s">
        <v>141</v>
      </c>
      <c r="BK164" s="147">
        <f t="shared" si="29"/>
        <v>0</v>
      </c>
      <c r="BL164" s="12" t="s">
        <v>200</v>
      </c>
      <c r="BM164" s="12" t="s">
        <v>657</v>
      </c>
    </row>
    <row r="165" spans="2:65" s="1" customFormat="1" ht="22.5" customHeight="1">
      <c r="B165" s="135"/>
      <c r="C165" s="148" t="s">
        <v>638</v>
      </c>
      <c r="D165" s="148" t="s">
        <v>201</v>
      </c>
      <c r="E165" s="149" t="s">
        <v>1358</v>
      </c>
      <c r="F165" s="150" t="s">
        <v>1490</v>
      </c>
      <c r="G165" s="151" t="s">
        <v>210</v>
      </c>
      <c r="H165" s="152">
        <v>1</v>
      </c>
      <c r="I165" s="153"/>
      <c r="J165" s="154">
        <f t="shared" si="20"/>
        <v>0</v>
      </c>
      <c r="K165" s="150" t="s">
        <v>956</v>
      </c>
      <c r="L165" s="155"/>
      <c r="M165" s="156" t="s">
        <v>1</v>
      </c>
      <c r="N165" s="157" t="s">
        <v>37</v>
      </c>
      <c r="O165" s="45"/>
      <c r="P165" s="145">
        <f t="shared" si="21"/>
        <v>0</v>
      </c>
      <c r="Q165" s="145">
        <v>0</v>
      </c>
      <c r="R165" s="145">
        <f t="shared" si="22"/>
        <v>0</v>
      </c>
      <c r="S165" s="145">
        <v>0</v>
      </c>
      <c r="T165" s="146">
        <f t="shared" si="23"/>
        <v>0</v>
      </c>
      <c r="AR165" s="12" t="s">
        <v>261</v>
      </c>
      <c r="AT165" s="12" t="s">
        <v>201</v>
      </c>
      <c r="AU165" s="12" t="s">
        <v>141</v>
      </c>
      <c r="AY165" s="12" t="s">
        <v>133</v>
      </c>
      <c r="BE165" s="147">
        <f t="shared" si="24"/>
        <v>0</v>
      </c>
      <c r="BF165" s="147">
        <f t="shared" si="25"/>
        <v>0</v>
      </c>
      <c r="BG165" s="147">
        <f t="shared" si="26"/>
        <v>0</v>
      </c>
      <c r="BH165" s="147">
        <f t="shared" si="27"/>
        <v>0</v>
      </c>
      <c r="BI165" s="147">
        <f t="shared" si="28"/>
        <v>0</v>
      </c>
      <c r="BJ165" s="12" t="s">
        <v>141</v>
      </c>
      <c r="BK165" s="147">
        <f t="shared" si="29"/>
        <v>0</v>
      </c>
      <c r="BL165" s="12" t="s">
        <v>200</v>
      </c>
      <c r="BM165" s="12" t="s">
        <v>666</v>
      </c>
    </row>
    <row r="166" spans="2:65" s="1" customFormat="1" ht="16.5" customHeight="1">
      <c r="B166" s="135"/>
      <c r="C166" s="136" t="s">
        <v>626</v>
      </c>
      <c r="D166" s="136" t="s">
        <v>135</v>
      </c>
      <c r="E166" s="137" t="s">
        <v>1359</v>
      </c>
      <c r="F166" s="138" t="s">
        <v>1360</v>
      </c>
      <c r="G166" s="139" t="s">
        <v>210</v>
      </c>
      <c r="H166" s="140">
        <v>3</v>
      </c>
      <c r="I166" s="141"/>
      <c r="J166" s="142">
        <f t="shared" si="20"/>
        <v>0</v>
      </c>
      <c r="K166" s="138" t="s">
        <v>956</v>
      </c>
      <c r="L166" s="26"/>
      <c r="M166" s="143" t="s">
        <v>1</v>
      </c>
      <c r="N166" s="144" t="s">
        <v>37</v>
      </c>
      <c r="O166" s="45"/>
      <c r="P166" s="145">
        <f t="shared" si="21"/>
        <v>0</v>
      </c>
      <c r="Q166" s="145">
        <v>0</v>
      </c>
      <c r="R166" s="145">
        <f t="shared" si="22"/>
        <v>0</v>
      </c>
      <c r="S166" s="145">
        <v>0</v>
      </c>
      <c r="T166" s="146">
        <f t="shared" si="23"/>
        <v>0</v>
      </c>
      <c r="AR166" s="12" t="s">
        <v>200</v>
      </c>
      <c r="AT166" s="12" t="s">
        <v>135</v>
      </c>
      <c r="AU166" s="12" t="s">
        <v>141</v>
      </c>
      <c r="AY166" s="12" t="s">
        <v>133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2" t="s">
        <v>141</v>
      </c>
      <c r="BK166" s="147">
        <f t="shared" si="29"/>
        <v>0</v>
      </c>
      <c r="BL166" s="12" t="s">
        <v>200</v>
      </c>
      <c r="BM166" s="12" t="s">
        <v>674</v>
      </c>
    </row>
    <row r="167" spans="2:65" s="1" customFormat="1" ht="22.5" customHeight="1">
      <c r="B167" s="135"/>
      <c r="C167" s="148" t="s">
        <v>630</v>
      </c>
      <c r="D167" s="148" t="s">
        <v>201</v>
      </c>
      <c r="E167" s="149" t="s">
        <v>1361</v>
      </c>
      <c r="F167" s="150" t="s">
        <v>1491</v>
      </c>
      <c r="G167" s="151" t="s">
        <v>210</v>
      </c>
      <c r="H167" s="152">
        <v>3</v>
      </c>
      <c r="I167" s="153"/>
      <c r="J167" s="154">
        <f t="shared" si="20"/>
        <v>0</v>
      </c>
      <c r="K167" s="150" t="s">
        <v>956</v>
      </c>
      <c r="L167" s="155"/>
      <c r="M167" s="156" t="s">
        <v>1</v>
      </c>
      <c r="N167" s="157" t="s">
        <v>37</v>
      </c>
      <c r="O167" s="45"/>
      <c r="P167" s="145">
        <f t="shared" si="21"/>
        <v>0</v>
      </c>
      <c r="Q167" s="145">
        <v>0</v>
      </c>
      <c r="R167" s="145">
        <f t="shared" si="22"/>
        <v>0</v>
      </c>
      <c r="S167" s="145">
        <v>0</v>
      </c>
      <c r="T167" s="146">
        <f t="shared" si="23"/>
        <v>0</v>
      </c>
      <c r="AR167" s="12" t="s">
        <v>261</v>
      </c>
      <c r="AT167" s="12" t="s">
        <v>201</v>
      </c>
      <c r="AU167" s="12" t="s">
        <v>141</v>
      </c>
      <c r="AY167" s="12" t="s">
        <v>133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2" t="s">
        <v>141</v>
      </c>
      <c r="BK167" s="147">
        <f t="shared" si="29"/>
        <v>0</v>
      </c>
      <c r="BL167" s="12" t="s">
        <v>200</v>
      </c>
      <c r="BM167" s="12" t="s">
        <v>682</v>
      </c>
    </row>
    <row r="168" spans="2:65" s="1" customFormat="1" ht="25.5" customHeight="1">
      <c r="B168" s="135"/>
      <c r="C168" s="148" t="s">
        <v>634</v>
      </c>
      <c r="D168" s="148" t="s">
        <v>201</v>
      </c>
      <c r="E168" s="149" t="s">
        <v>1362</v>
      </c>
      <c r="F168" s="150" t="s">
        <v>1492</v>
      </c>
      <c r="G168" s="151" t="s">
        <v>210</v>
      </c>
      <c r="H168" s="152">
        <v>3</v>
      </c>
      <c r="I168" s="153"/>
      <c r="J168" s="154">
        <f t="shared" si="20"/>
        <v>0</v>
      </c>
      <c r="K168" s="150" t="s">
        <v>956</v>
      </c>
      <c r="L168" s="155"/>
      <c r="M168" s="156" t="s">
        <v>1</v>
      </c>
      <c r="N168" s="157" t="s">
        <v>37</v>
      </c>
      <c r="O168" s="45"/>
      <c r="P168" s="145">
        <f t="shared" si="21"/>
        <v>0</v>
      </c>
      <c r="Q168" s="145">
        <v>0</v>
      </c>
      <c r="R168" s="145">
        <f t="shared" si="22"/>
        <v>0</v>
      </c>
      <c r="S168" s="145">
        <v>0</v>
      </c>
      <c r="T168" s="146">
        <f t="shared" si="23"/>
        <v>0</v>
      </c>
      <c r="AR168" s="12" t="s">
        <v>261</v>
      </c>
      <c r="AT168" s="12" t="s">
        <v>201</v>
      </c>
      <c r="AU168" s="12" t="s">
        <v>141</v>
      </c>
      <c r="AY168" s="12" t="s">
        <v>133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2" t="s">
        <v>141</v>
      </c>
      <c r="BK168" s="147">
        <f t="shared" si="29"/>
        <v>0</v>
      </c>
      <c r="BL168" s="12" t="s">
        <v>200</v>
      </c>
      <c r="BM168" s="12" t="s">
        <v>692</v>
      </c>
    </row>
    <row r="169" spans="2:65" s="1" customFormat="1" ht="16.5" customHeight="1">
      <c r="B169" s="135"/>
      <c r="C169" s="136" t="s">
        <v>420</v>
      </c>
      <c r="D169" s="136" t="s">
        <v>135</v>
      </c>
      <c r="E169" s="137" t="s">
        <v>1363</v>
      </c>
      <c r="F169" s="138" t="s">
        <v>1364</v>
      </c>
      <c r="G169" s="139" t="s">
        <v>1027</v>
      </c>
      <c r="H169" s="140">
        <v>2</v>
      </c>
      <c r="I169" s="141"/>
      <c r="J169" s="142">
        <f t="shared" si="20"/>
        <v>0</v>
      </c>
      <c r="K169" s="138" t="s">
        <v>1</v>
      </c>
      <c r="L169" s="26"/>
      <c r="M169" s="143" t="s">
        <v>1</v>
      </c>
      <c r="N169" s="144" t="s">
        <v>37</v>
      </c>
      <c r="O169" s="45"/>
      <c r="P169" s="145">
        <f t="shared" si="21"/>
        <v>0</v>
      </c>
      <c r="Q169" s="145">
        <v>0</v>
      </c>
      <c r="R169" s="145">
        <f t="shared" si="22"/>
        <v>0</v>
      </c>
      <c r="S169" s="145">
        <v>0</v>
      </c>
      <c r="T169" s="146">
        <f t="shared" si="23"/>
        <v>0</v>
      </c>
      <c r="AR169" s="12" t="s">
        <v>200</v>
      </c>
      <c r="AT169" s="12" t="s">
        <v>135</v>
      </c>
      <c r="AU169" s="12" t="s">
        <v>141</v>
      </c>
      <c r="AY169" s="12" t="s">
        <v>133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2" t="s">
        <v>141</v>
      </c>
      <c r="BK169" s="147">
        <f t="shared" si="29"/>
        <v>0</v>
      </c>
      <c r="BL169" s="12" t="s">
        <v>200</v>
      </c>
      <c r="BM169" s="12" t="s">
        <v>699</v>
      </c>
    </row>
    <row r="170" spans="2:65" s="1" customFormat="1" ht="16.5" customHeight="1">
      <c r="B170" s="135"/>
      <c r="C170" s="148" t="s">
        <v>424</v>
      </c>
      <c r="D170" s="148" t="s">
        <v>201</v>
      </c>
      <c r="E170" s="149" t="s">
        <v>1365</v>
      </c>
      <c r="F170" s="150" t="s">
        <v>1493</v>
      </c>
      <c r="G170" s="151" t="s">
        <v>210</v>
      </c>
      <c r="H170" s="152">
        <v>2</v>
      </c>
      <c r="I170" s="153"/>
      <c r="J170" s="154">
        <f t="shared" si="20"/>
        <v>0</v>
      </c>
      <c r="K170" s="150" t="s">
        <v>1</v>
      </c>
      <c r="L170" s="155"/>
      <c r="M170" s="156" t="s">
        <v>1</v>
      </c>
      <c r="N170" s="157" t="s">
        <v>37</v>
      </c>
      <c r="O170" s="45"/>
      <c r="P170" s="145">
        <f t="shared" si="21"/>
        <v>0</v>
      </c>
      <c r="Q170" s="145">
        <v>0</v>
      </c>
      <c r="R170" s="145">
        <f t="shared" si="22"/>
        <v>0</v>
      </c>
      <c r="S170" s="145">
        <v>0</v>
      </c>
      <c r="T170" s="146">
        <f t="shared" si="23"/>
        <v>0</v>
      </c>
      <c r="AR170" s="12" t="s">
        <v>261</v>
      </c>
      <c r="AT170" s="12" t="s">
        <v>201</v>
      </c>
      <c r="AU170" s="12" t="s">
        <v>141</v>
      </c>
      <c r="AY170" s="12" t="s">
        <v>133</v>
      </c>
      <c r="BE170" s="147">
        <f t="shared" si="24"/>
        <v>0</v>
      </c>
      <c r="BF170" s="147">
        <f t="shared" si="25"/>
        <v>0</v>
      </c>
      <c r="BG170" s="147">
        <f t="shared" si="26"/>
        <v>0</v>
      </c>
      <c r="BH170" s="147">
        <f t="shared" si="27"/>
        <v>0</v>
      </c>
      <c r="BI170" s="147">
        <f t="shared" si="28"/>
        <v>0</v>
      </c>
      <c r="BJ170" s="12" t="s">
        <v>141</v>
      </c>
      <c r="BK170" s="147">
        <f t="shared" si="29"/>
        <v>0</v>
      </c>
      <c r="BL170" s="12" t="s">
        <v>200</v>
      </c>
      <c r="BM170" s="12" t="s">
        <v>708</v>
      </c>
    </row>
    <row r="171" spans="2:65" s="1" customFormat="1" ht="16.5" customHeight="1">
      <c r="B171" s="135"/>
      <c r="C171" s="136" t="s">
        <v>646</v>
      </c>
      <c r="D171" s="136" t="s">
        <v>135</v>
      </c>
      <c r="E171" s="137" t="s">
        <v>1366</v>
      </c>
      <c r="F171" s="138" t="s">
        <v>1367</v>
      </c>
      <c r="G171" s="139" t="s">
        <v>210</v>
      </c>
      <c r="H171" s="140">
        <v>4</v>
      </c>
      <c r="I171" s="141"/>
      <c r="J171" s="142">
        <f t="shared" si="20"/>
        <v>0</v>
      </c>
      <c r="K171" s="138" t="s">
        <v>956</v>
      </c>
      <c r="L171" s="26"/>
      <c r="M171" s="143" t="s">
        <v>1</v>
      </c>
      <c r="N171" s="144" t="s">
        <v>37</v>
      </c>
      <c r="O171" s="45"/>
      <c r="P171" s="145">
        <f t="shared" si="21"/>
        <v>0</v>
      </c>
      <c r="Q171" s="145">
        <v>0</v>
      </c>
      <c r="R171" s="145">
        <f t="shared" si="22"/>
        <v>0</v>
      </c>
      <c r="S171" s="145">
        <v>0</v>
      </c>
      <c r="T171" s="146">
        <f t="shared" si="23"/>
        <v>0</v>
      </c>
      <c r="AR171" s="12" t="s">
        <v>200</v>
      </c>
      <c r="AT171" s="12" t="s">
        <v>135</v>
      </c>
      <c r="AU171" s="12" t="s">
        <v>141</v>
      </c>
      <c r="AY171" s="12" t="s">
        <v>133</v>
      </c>
      <c r="BE171" s="147">
        <f t="shared" si="24"/>
        <v>0</v>
      </c>
      <c r="BF171" s="147">
        <f t="shared" si="25"/>
        <v>0</v>
      </c>
      <c r="BG171" s="147">
        <f t="shared" si="26"/>
        <v>0</v>
      </c>
      <c r="BH171" s="147">
        <f t="shared" si="27"/>
        <v>0</v>
      </c>
      <c r="BI171" s="147">
        <f t="shared" si="28"/>
        <v>0</v>
      </c>
      <c r="BJ171" s="12" t="s">
        <v>141</v>
      </c>
      <c r="BK171" s="147">
        <f t="shared" si="29"/>
        <v>0</v>
      </c>
      <c r="BL171" s="12" t="s">
        <v>200</v>
      </c>
      <c r="BM171" s="12" t="s">
        <v>716</v>
      </c>
    </row>
    <row r="172" spans="2:65" s="1" customFormat="1" ht="23.25" customHeight="1">
      <c r="B172" s="135"/>
      <c r="C172" s="148" t="s">
        <v>642</v>
      </c>
      <c r="D172" s="148" t="s">
        <v>201</v>
      </c>
      <c r="E172" s="149" t="s">
        <v>1368</v>
      </c>
      <c r="F172" s="150" t="s">
        <v>1494</v>
      </c>
      <c r="G172" s="151" t="s">
        <v>210</v>
      </c>
      <c r="H172" s="152">
        <v>4</v>
      </c>
      <c r="I172" s="153"/>
      <c r="J172" s="154">
        <f t="shared" si="20"/>
        <v>0</v>
      </c>
      <c r="K172" s="150" t="s">
        <v>956</v>
      </c>
      <c r="L172" s="155"/>
      <c r="M172" s="156" t="s">
        <v>1</v>
      </c>
      <c r="N172" s="157" t="s">
        <v>37</v>
      </c>
      <c r="O172" s="45"/>
      <c r="P172" s="145">
        <f t="shared" si="21"/>
        <v>0</v>
      </c>
      <c r="Q172" s="145">
        <v>0</v>
      </c>
      <c r="R172" s="145">
        <f t="shared" si="22"/>
        <v>0</v>
      </c>
      <c r="S172" s="145">
        <v>0</v>
      </c>
      <c r="T172" s="146">
        <f t="shared" si="23"/>
        <v>0</v>
      </c>
      <c r="AR172" s="12" t="s">
        <v>261</v>
      </c>
      <c r="AT172" s="12" t="s">
        <v>201</v>
      </c>
      <c r="AU172" s="12" t="s">
        <v>141</v>
      </c>
      <c r="AY172" s="12" t="s">
        <v>133</v>
      </c>
      <c r="BE172" s="147">
        <f t="shared" si="24"/>
        <v>0</v>
      </c>
      <c r="BF172" s="147">
        <f t="shared" si="25"/>
        <v>0</v>
      </c>
      <c r="BG172" s="147">
        <f t="shared" si="26"/>
        <v>0</v>
      </c>
      <c r="BH172" s="147">
        <f t="shared" si="27"/>
        <v>0</v>
      </c>
      <c r="BI172" s="147">
        <f t="shared" si="28"/>
        <v>0</v>
      </c>
      <c r="BJ172" s="12" t="s">
        <v>141</v>
      </c>
      <c r="BK172" s="147">
        <f t="shared" si="29"/>
        <v>0</v>
      </c>
      <c r="BL172" s="12" t="s">
        <v>200</v>
      </c>
      <c r="BM172" s="12" t="s">
        <v>726</v>
      </c>
    </row>
    <row r="173" spans="2:65" s="1" customFormat="1" ht="16.5" customHeight="1">
      <c r="B173" s="135"/>
      <c r="C173" s="136" t="s">
        <v>441</v>
      </c>
      <c r="D173" s="136" t="s">
        <v>135</v>
      </c>
      <c r="E173" s="137" t="s">
        <v>1369</v>
      </c>
      <c r="F173" s="138" t="s">
        <v>1370</v>
      </c>
      <c r="G173" s="139" t="s">
        <v>1027</v>
      </c>
      <c r="H173" s="140">
        <v>1</v>
      </c>
      <c r="I173" s="141"/>
      <c r="J173" s="142">
        <f t="shared" si="20"/>
        <v>0</v>
      </c>
      <c r="K173" s="138" t="s">
        <v>1</v>
      </c>
      <c r="L173" s="26"/>
      <c r="M173" s="143" t="s">
        <v>1</v>
      </c>
      <c r="N173" s="144" t="s">
        <v>37</v>
      </c>
      <c r="O173" s="45"/>
      <c r="P173" s="145">
        <f t="shared" si="21"/>
        <v>0</v>
      </c>
      <c r="Q173" s="145">
        <v>0</v>
      </c>
      <c r="R173" s="145">
        <f t="shared" si="22"/>
        <v>0</v>
      </c>
      <c r="S173" s="145">
        <v>0</v>
      </c>
      <c r="T173" s="146">
        <f t="shared" si="23"/>
        <v>0</v>
      </c>
      <c r="AR173" s="12" t="s">
        <v>200</v>
      </c>
      <c r="AT173" s="12" t="s">
        <v>135</v>
      </c>
      <c r="AU173" s="12" t="s">
        <v>141</v>
      </c>
      <c r="AY173" s="12" t="s">
        <v>133</v>
      </c>
      <c r="BE173" s="147">
        <f t="shared" si="24"/>
        <v>0</v>
      </c>
      <c r="BF173" s="147">
        <f t="shared" si="25"/>
        <v>0</v>
      </c>
      <c r="BG173" s="147">
        <f t="shared" si="26"/>
        <v>0</v>
      </c>
      <c r="BH173" s="147">
        <f t="shared" si="27"/>
        <v>0</v>
      </c>
      <c r="BI173" s="147">
        <f t="shared" si="28"/>
        <v>0</v>
      </c>
      <c r="BJ173" s="12" t="s">
        <v>141</v>
      </c>
      <c r="BK173" s="147">
        <f t="shared" si="29"/>
        <v>0</v>
      </c>
      <c r="BL173" s="12" t="s">
        <v>200</v>
      </c>
      <c r="BM173" s="12" t="s">
        <v>733</v>
      </c>
    </row>
    <row r="174" spans="2:65" s="1" customFormat="1" ht="16.5" customHeight="1">
      <c r="B174" s="135"/>
      <c r="C174" s="148" t="s">
        <v>445</v>
      </c>
      <c r="D174" s="148" t="s">
        <v>201</v>
      </c>
      <c r="E174" s="149" t="s">
        <v>1371</v>
      </c>
      <c r="F174" s="150" t="s">
        <v>1372</v>
      </c>
      <c r="G174" s="151" t="s">
        <v>210</v>
      </c>
      <c r="H174" s="152">
        <v>1</v>
      </c>
      <c r="I174" s="153"/>
      <c r="J174" s="154">
        <f t="shared" si="20"/>
        <v>0</v>
      </c>
      <c r="K174" s="150" t="s">
        <v>1</v>
      </c>
      <c r="L174" s="155"/>
      <c r="M174" s="156" t="s">
        <v>1</v>
      </c>
      <c r="N174" s="157" t="s">
        <v>37</v>
      </c>
      <c r="O174" s="45"/>
      <c r="P174" s="145">
        <f t="shared" si="21"/>
        <v>0</v>
      </c>
      <c r="Q174" s="145">
        <v>0</v>
      </c>
      <c r="R174" s="145">
        <f t="shared" si="22"/>
        <v>0</v>
      </c>
      <c r="S174" s="145">
        <v>0</v>
      </c>
      <c r="T174" s="146">
        <f t="shared" si="23"/>
        <v>0</v>
      </c>
      <c r="AR174" s="12" t="s">
        <v>261</v>
      </c>
      <c r="AT174" s="12" t="s">
        <v>201</v>
      </c>
      <c r="AU174" s="12" t="s">
        <v>141</v>
      </c>
      <c r="AY174" s="12" t="s">
        <v>133</v>
      </c>
      <c r="BE174" s="147">
        <f t="shared" si="24"/>
        <v>0</v>
      </c>
      <c r="BF174" s="147">
        <f t="shared" si="25"/>
        <v>0</v>
      </c>
      <c r="BG174" s="147">
        <f t="shared" si="26"/>
        <v>0</v>
      </c>
      <c r="BH174" s="147">
        <f t="shared" si="27"/>
        <v>0</v>
      </c>
      <c r="BI174" s="147">
        <f t="shared" si="28"/>
        <v>0</v>
      </c>
      <c r="BJ174" s="12" t="s">
        <v>141</v>
      </c>
      <c r="BK174" s="147">
        <f t="shared" si="29"/>
        <v>0</v>
      </c>
      <c r="BL174" s="12" t="s">
        <v>200</v>
      </c>
      <c r="BM174" s="12" t="s">
        <v>742</v>
      </c>
    </row>
    <row r="175" spans="2:65" s="1" customFormat="1" ht="16.5" customHeight="1">
      <c r="B175" s="135"/>
      <c r="C175" s="136" t="s">
        <v>461</v>
      </c>
      <c r="D175" s="136" t="s">
        <v>135</v>
      </c>
      <c r="E175" s="137" t="s">
        <v>1373</v>
      </c>
      <c r="F175" s="138" t="s">
        <v>1374</v>
      </c>
      <c r="G175" s="139" t="s">
        <v>210</v>
      </c>
      <c r="H175" s="140">
        <v>16</v>
      </c>
      <c r="I175" s="141"/>
      <c r="J175" s="142">
        <f t="shared" si="20"/>
        <v>0</v>
      </c>
      <c r="K175" s="138" t="s">
        <v>1</v>
      </c>
      <c r="L175" s="26"/>
      <c r="M175" s="143" t="s">
        <v>1</v>
      </c>
      <c r="N175" s="144" t="s">
        <v>37</v>
      </c>
      <c r="O175" s="45"/>
      <c r="P175" s="145">
        <f t="shared" si="21"/>
        <v>0</v>
      </c>
      <c r="Q175" s="145">
        <v>0</v>
      </c>
      <c r="R175" s="145">
        <f t="shared" si="22"/>
        <v>0</v>
      </c>
      <c r="S175" s="145">
        <v>0</v>
      </c>
      <c r="T175" s="146">
        <f t="shared" si="23"/>
        <v>0</v>
      </c>
      <c r="AR175" s="12" t="s">
        <v>200</v>
      </c>
      <c r="AT175" s="12" t="s">
        <v>135</v>
      </c>
      <c r="AU175" s="12" t="s">
        <v>141</v>
      </c>
      <c r="AY175" s="12" t="s">
        <v>133</v>
      </c>
      <c r="BE175" s="147">
        <f t="shared" si="24"/>
        <v>0</v>
      </c>
      <c r="BF175" s="147">
        <f t="shared" si="25"/>
        <v>0</v>
      </c>
      <c r="BG175" s="147">
        <f t="shared" si="26"/>
        <v>0</v>
      </c>
      <c r="BH175" s="147">
        <f t="shared" si="27"/>
        <v>0</v>
      </c>
      <c r="BI175" s="147">
        <f t="shared" si="28"/>
        <v>0</v>
      </c>
      <c r="BJ175" s="12" t="s">
        <v>141</v>
      </c>
      <c r="BK175" s="147">
        <f t="shared" si="29"/>
        <v>0</v>
      </c>
      <c r="BL175" s="12" t="s">
        <v>200</v>
      </c>
      <c r="BM175" s="12" t="s">
        <v>751</v>
      </c>
    </row>
    <row r="176" spans="2:65" s="1" customFormat="1" ht="16.5" customHeight="1">
      <c r="B176" s="135"/>
      <c r="C176" s="148" t="s">
        <v>468</v>
      </c>
      <c r="D176" s="148" t="s">
        <v>201</v>
      </c>
      <c r="E176" s="149" t="s">
        <v>1375</v>
      </c>
      <c r="F176" s="150" t="s">
        <v>1376</v>
      </c>
      <c r="G176" s="151" t="s">
        <v>210</v>
      </c>
      <c r="H176" s="152">
        <v>16</v>
      </c>
      <c r="I176" s="153"/>
      <c r="J176" s="154">
        <f t="shared" si="20"/>
        <v>0</v>
      </c>
      <c r="K176" s="150" t="s">
        <v>1</v>
      </c>
      <c r="L176" s="155"/>
      <c r="M176" s="156" t="s">
        <v>1</v>
      </c>
      <c r="N176" s="157" t="s">
        <v>37</v>
      </c>
      <c r="O176" s="45"/>
      <c r="P176" s="145">
        <f t="shared" si="21"/>
        <v>0</v>
      </c>
      <c r="Q176" s="145">
        <v>0</v>
      </c>
      <c r="R176" s="145">
        <f t="shared" si="22"/>
        <v>0</v>
      </c>
      <c r="S176" s="145">
        <v>0</v>
      </c>
      <c r="T176" s="146">
        <f t="shared" si="23"/>
        <v>0</v>
      </c>
      <c r="AR176" s="12" t="s">
        <v>261</v>
      </c>
      <c r="AT176" s="12" t="s">
        <v>201</v>
      </c>
      <c r="AU176" s="12" t="s">
        <v>141</v>
      </c>
      <c r="AY176" s="12" t="s">
        <v>133</v>
      </c>
      <c r="BE176" s="147">
        <f t="shared" si="24"/>
        <v>0</v>
      </c>
      <c r="BF176" s="147">
        <f t="shared" si="25"/>
        <v>0</v>
      </c>
      <c r="BG176" s="147">
        <f t="shared" si="26"/>
        <v>0</v>
      </c>
      <c r="BH176" s="147">
        <f t="shared" si="27"/>
        <v>0</v>
      </c>
      <c r="BI176" s="147">
        <f t="shared" si="28"/>
        <v>0</v>
      </c>
      <c r="BJ176" s="12" t="s">
        <v>141</v>
      </c>
      <c r="BK176" s="147">
        <f t="shared" si="29"/>
        <v>0</v>
      </c>
      <c r="BL176" s="12" t="s">
        <v>200</v>
      </c>
      <c r="BM176" s="12" t="s">
        <v>1377</v>
      </c>
    </row>
    <row r="177" spans="2:65" s="1" customFormat="1" ht="16.5" customHeight="1">
      <c r="B177" s="135"/>
      <c r="C177" s="148" t="s">
        <v>472</v>
      </c>
      <c r="D177" s="148" t="s">
        <v>201</v>
      </c>
      <c r="E177" s="149" t="s">
        <v>1378</v>
      </c>
      <c r="F177" s="150" t="s">
        <v>1495</v>
      </c>
      <c r="G177" s="151" t="s">
        <v>210</v>
      </c>
      <c r="H177" s="152">
        <v>16</v>
      </c>
      <c r="I177" s="153"/>
      <c r="J177" s="154">
        <f t="shared" si="20"/>
        <v>0</v>
      </c>
      <c r="K177" s="150" t="s">
        <v>1</v>
      </c>
      <c r="L177" s="155"/>
      <c r="M177" s="156" t="s">
        <v>1</v>
      </c>
      <c r="N177" s="157" t="s">
        <v>37</v>
      </c>
      <c r="O177" s="45"/>
      <c r="P177" s="145">
        <f t="shared" si="21"/>
        <v>0</v>
      </c>
      <c r="Q177" s="145">
        <v>0</v>
      </c>
      <c r="R177" s="145">
        <f t="shared" si="22"/>
        <v>0</v>
      </c>
      <c r="S177" s="145">
        <v>0</v>
      </c>
      <c r="T177" s="146">
        <f t="shared" si="23"/>
        <v>0</v>
      </c>
      <c r="AR177" s="12" t="s">
        <v>261</v>
      </c>
      <c r="AT177" s="12" t="s">
        <v>201</v>
      </c>
      <c r="AU177" s="12" t="s">
        <v>141</v>
      </c>
      <c r="AY177" s="12" t="s">
        <v>133</v>
      </c>
      <c r="BE177" s="147">
        <f t="shared" si="24"/>
        <v>0</v>
      </c>
      <c r="BF177" s="147">
        <f t="shared" si="25"/>
        <v>0</v>
      </c>
      <c r="BG177" s="147">
        <f t="shared" si="26"/>
        <v>0</v>
      </c>
      <c r="BH177" s="147">
        <f t="shared" si="27"/>
        <v>0</v>
      </c>
      <c r="BI177" s="147">
        <f t="shared" si="28"/>
        <v>0</v>
      </c>
      <c r="BJ177" s="12" t="s">
        <v>141</v>
      </c>
      <c r="BK177" s="147">
        <f t="shared" si="29"/>
        <v>0</v>
      </c>
      <c r="BL177" s="12" t="s">
        <v>200</v>
      </c>
      <c r="BM177" s="12" t="s">
        <v>1379</v>
      </c>
    </row>
    <row r="178" spans="2:65" s="1" customFormat="1" ht="16.5" customHeight="1">
      <c r="B178" s="135"/>
      <c r="C178" s="136" t="s">
        <v>476</v>
      </c>
      <c r="D178" s="136" t="s">
        <v>135</v>
      </c>
      <c r="E178" s="137" t="s">
        <v>1380</v>
      </c>
      <c r="F178" s="138" t="s">
        <v>1381</v>
      </c>
      <c r="G178" s="139" t="s">
        <v>210</v>
      </c>
      <c r="H178" s="140">
        <v>6</v>
      </c>
      <c r="I178" s="141"/>
      <c r="J178" s="142">
        <f t="shared" si="20"/>
        <v>0</v>
      </c>
      <c r="K178" s="138" t="s">
        <v>1</v>
      </c>
      <c r="L178" s="26"/>
      <c r="M178" s="143" t="s">
        <v>1</v>
      </c>
      <c r="N178" s="144" t="s">
        <v>37</v>
      </c>
      <c r="O178" s="45"/>
      <c r="P178" s="145">
        <f t="shared" si="21"/>
        <v>0</v>
      </c>
      <c r="Q178" s="145">
        <v>0</v>
      </c>
      <c r="R178" s="145">
        <f t="shared" si="22"/>
        <v>0</v>
      </c>
      <c r="S178" s="145">
        <v>0</v>
      </c>
      <c r="T178" s="146">
        <f t="shared" si="23"/>
        <v>0</v>
      </c>
      <c r="AR178" s="12" t="s">
        <v>200</v>
      </c>
      <c r="AT178" s="12" t="s">
        <v>135</v>
      </c>
      <c r="AU178" s="12" t="s">
        <v>141</v>
      </c>
      <c r="AY178" s="12" t="s">
        <v>133</v>
      </c>
      <c r="BE178" s="147">
        <f t="shared" si="24"/>
        <v>0</v>
      </c>
      <c r="BF178" s="147">
        <f t="shared" si="25"/>
        <v>0</v>
      </c>
      <c r="BG178" s="147">
        <f t="shared" si="26"/>
        <v>0</v>
      </c>
      <c r="BH178" s="147">
        <f t="shared" si="27"/>
        <v>0</v>
      </c>
      <c r="BI178" s="147">
        <f t="shared" si="28"/>
        <v>0</v>
      </c>
      <c r="BJ178" s="12" t="s">
        <v>141</v>
      </c>
      <c r="BK178" s="147">
        <f t="shared" si="29"/>
        <v>0</v>
      </c>
      <c r="BL178" s="12" t="s">
        <v>200</v>
      </c>
      <c r="BM178" s="12" t="s">
        <v>1382</v>
      </c>
    </row>
    <row r="179" spans="2:65" s="1" customFormat="1" ht="16.5" customHeight="1">
      <c r="B179" s="135"/>
      <c r="C179" s="148" t="s">
        <v>478</v>
      </c>
      <c r="D179" s="148" t="s">
        <v>201</v>
      </c>
      <c r="E179" s="149" t="s">
        <v>1383</v>
      </c>
      <c r="F179" s="150" t="s">
        <v>1384</v>
      </c>
      <c r="G179" s="151" t="s">
        <v>210</v>
      </c>
      <c r="H179" s="152">
        <v>6</v>
      </c>
      <c r="I179" s="153"/>
      <c r="J179" s="154">
        <f t="shared" si="20"/>
        <v>0</v>
      </c>
      <c r="K179" s="150" t="s">
        <v>1</v>
      </c>
      <c r="L179" s="155"/>
      <c r="M179" s="156" t="s">
        <v>1</v>
      </c>
      <c r="N179" s="157" t="s">
        <v>37</v>
      </c>
      <c r="O179" s="45"/>
      <c r="P179" s="145">
        <f t="shared" si="21"/>
        <v>0</v>
      </c>
      <c r="Q179" s="145">
        <v>0</v>
      </c>
      <c r="R179" s="145">
        <f t="shared" si="22"/>
        <v>0</v>
      </c>
      <c r="S179" s="145">
        <v>0</v>
      </c>
      <c r="T179" s="146">
        <f t="shared" si="23"/>
        <v>0</v>
      </c>
      <c r="AR179" s="12" t="s">
        <v>261</v>
      </c>
      <c r="AT179" s="12" t="s">
        <v>201</v>
      </c>
      <c r="AU179" s="12" t="s">
        <v>141</v>
      </c>
      <c r="AY179" s="12" t="s">
        <v>133</v>
      </c>
      <c r="BE179" s="147">
        <f t="shared" si="24"/>
        <v>0</v>
      </c>
      <c r="BF179" s="147">
        <f t="shared" si="25"/>
        <v>0</v>
      </c>
      <c r="BG179" s="147">
        <f t="shared" si="26"/>
        <v>0</v>
      </c>
      <c r="BH179" s="147">
        <f t="shared" si="27"/>
        <v>0</v>
      </c>
      <c r="BI179" s="147">
        <f t="shared" si="28"/>
        <v>0</v>
      </c>
      <c r="BJ179" s="12" t="s">
        <v>141</v>
      </c>
      <c r="BK179" s="147">
        <f t="shared" si="29"/>
        <v>0</v>
      </c>
      <c r="BL179" s="12" t="s">
        <v>200</v>
      </c>
      <c r="BM179" s="12" t="s">
        <v>1385</v>
      </c>
    </row>
    <row r="180" spans="2:65" s="1" customFormat="1" ht="16.5" customHeight="1">
      <c r="B180" s="135"/>
      <c r="C180" s="136" t="s">
        <v>480</v>
      </c>
      <c r="D180" s="136" t="s">
        <v>135</v>
      </c>
      <c r="E180" s="137" t="s">
        <v>1386</v>
      </c>
      <c r="F180" s="138" t="s">
        <v>1381</v>
      </c>
      <c r="G180" s="139" t="s">
        <v>210</v>
      </c>
      <c r="H180" s="140">
        <v>1</v>
      </c>
      <c r="I180" s="141"/>
      <c r="J180" s="142">
        <f t="shared" si="20"/>
        <v>0</v>
      </c>
      <c r="K180" s="138" t="s">
        <v>1</v>
      </c>
      <c r="L180" s="26"/>
      <c r="M180" s="143" t="s">
        <v>1</v>
      </c>
      <c r="N180" s="144" t="s">
        <v>37</v>
      </c>
      <c r="O180" s="45"/>
      <c r="P180" s="145">
        <f t="shared" si="21"/>
        <v>0</v>
      </c>
      <c r="Q180" s="145">
        <v>0</v>
      </c>
      <c r="R180" s="145">
        <f t="shared" si="22"/>
        <v>0</v>
      </c>
      <c r="S180" s="145">
        <v>0</v>
      </c>
      <c r="T180" s="146">
        <f t="shared" si="23"/>
        <v>0</v>
      </c>
      <c r="AR180" s="12" t="s">
        <v>200</v>
      </c>
      <c r="AT180" s="12" t="s">
        <v>135</v>
      </c>
      <c r="AU180" s="12" t="s">
        <v>141</v>
      </c>
      <c r="AY180" s="12" t="s">
        <v>133</v>
      </c>
      <c r="BE180" s="147">
        <f t="shared" si="24"/>
        <v>0</v>
      </c>
      <c r="BF180" s="147">
        <f t="shared" si="25"/>
        <v>0</v>
      </c>
      <c r="BG180" s="147">
        <f t="shared" si="26"/>
        <v>0</v>
      </c>
      <c r="BH180" s="147">
        <f t="shared" si="27"/>
        <v>0</v>
      </c>
      <c r="BI180" s="147">
        <f t="shared" si="28"/>
        <v>0</v>
      </c>
      <c r="BJ180" s="12" t="s">
        <v>141</v>
      </c>
      <c r="BK180" s="147">
        <f t="shared" si="29"/>
        <v>0</v>
      </c>
      <c r="BL180" s="12" t="s">
        <v>200</v>
      </c>
      <c r="BM180" s="12" t="s">
        <v>1387</v>
      </c>
    </row>
    <row r="181" spans="2:65" s="1" customFormat="1" ht="16.5" customHeight="1">
      <c r="B181" s="135"/>
      <c r="C181" s="148" t="s">
        <v>484</v>
      </c>
      <c r="D181" s="148" t="s">
        <v>201</v>
      </c>
      <c r="E181" s="149" t="s">
        <v>1388</v>
      </c>
      <c r="F181" s="150" t="s">
        <v>1496</v>
      </c>
      <c r="G181" s="151" t="s">
        <v>210</v>
      </c>
      <c r="H181" s="152">
        <v>1</v>
      </c>
      <c r="I181" s="153"/>
      <c r="J181" s="154">
        <f t="shared" si="20"/>
        <v>0</v>
      </c>
      <c r="K181" s="150" t="s">
        <v>1</v>
      </c>
      <c r="L181" s="155"/>
      <c r="M181" s="156" t="s">
        <v>1</v>
      </c>
      <c r="N181" s="157" t="s">
        <v>37</v>
      </c>
      <c r="O181" s="45"/>
      <c r="P181" s="145">
        <f t="shared" si="21"/>
        <v>0</v>
      </c>
      <c r="Q181" s="145">
        <v>0</v>
      </c>
      <c r="R181" s="145">
        <f t="shared" si="22"/>
        <v>0</v>
      </c>
      <c r="S181" s="145">
        <v>0</v>
      </c>
      <c r="T181" s="146">
        <f t="shared" si="23"/>
        <v>0</v>
      </c>
      <c r="AR181" s="12" t="s">
        <v>261</v>
      </c>
      <c r="AT181" s="12" t="s">
        <v>201</v>
      </c>
      <c r="AU181" s="12" t="s">
        <v>141</v>
      </c>
      <c r="AY181" s="12" t="s">
        <v>133</v>
      </c>
      <c r="BE181" s="147">
        <f t="shared" si="24"/>
        <v>0</v>
      </c>
      <c r="BF181" s="147">
        <f t="shared" si="25"/>
        <v>0</v>
      </c>
      <c r="BG181" s="147">
        <f t="shared" si="26"/>
        <v>0</v>
      </c>
      <c r="BH181" s="147">
        <f t="shared" si="27"/>
        <v>0</v>
      </c>
      <c r="BI181" s="147">
        <f t="shared" si="28"/>
        <v>0</v>
      </c>
      <c r="BJ181" s="12" t="s">
        <v>141</v>
      </c>
      <c r="BK181" s="147">
        <f t="shared" si="29"/>
        <v>0</v>
      </c>
      <c r="BL181" s="12" t="s">
        <v>200</v>
      </c>
      <c r="BM181" s="12" t="s">
        <v>1192</v>
      </c>
    </row>
    <row r="182" spans="2:65" s="1" customFormat="1" ht="16.5" customHeight="1">
      <c r="B182" s="135"/>
      <c r="C182" s="136" t="s">
        <v>428</v>
      </c>
      <c r="D182" s="136" t="s">
        <v>135</v>
      </c>
      <c r="E182" s="137" t="s">
        <v>1389</v>
      </c>
      <c r="F182" s="138" t="s">
        <v>1390</v>
      </c>
      <c r="G182" s="139" t="s">
        <v>210</v>
      </c>
      <c r="H182" s="140">
        <v>6</v>
      </c>
      <c r="I182" s="141"/>
      <c r="J182" s="142">
        <f t="shared" si="20"/>
        <v>0</v>
      </c>
      <c r="K182" s="138" t="s">
        <v>1</v>
      </c>
      <c r="L182" s="26"/>
      <c r="M182" s="143" t="s">
        <v>1</v>
      </c>
      <c r="N182" s="144" t="s">
        <v>37</v>
      </c>
      <c r="O182" s="45"/>
      <c r="P182" s="145">
        <f t="shared" si="21"/>
        <v>0</v>
      </c>
      <c r="Q182" s="145">
        <v>0</v>
      </c>
      <c r="R182" s="145">
        <f t="shared" si="22"/>
        <v>0</v>
      </c>
      <c r="S182" s="145">
        <v>0</v>
      </c>
      <c r="T182" s="146">
        <f t="shared" si="23"/>
        <v>0</v>
      </c>
      <c r="AR182" s="12" t="s">
        <v>200</v>
      </c>
      <c r="AT182" s="12" t="s">
        <v>135</v>
      </c>
      <c r="AU182" s="12" t="s">
        <v>141</v>
      </c>
      <c r="AY182" s="12" t="s">
        <v>133</v>
      </c>
      <c r="BE182" s="147">
        <f t="shared" si="24"/>
        <v>0</v>
      </c>
      <c r="BF182" s="147">
        <f t="shared" si="25"/>
        <v>0</v>
      </c>
      <c r="BG182" s="147">
        <f t="shared" si="26"/>
        <v>0</v>
      </c>
      <c r="BH182" s="147">
        <f t="shared" si="27"/>
        <v>0</v>
      </c>
      <c r="BI182" s="147">
        <f t="shared" si="28"/>
        <v>0</v>
      </c>
      <c r="BJ182" s="12" t="s">
        <v>141</v>
      </c>
      <c r="BK182" s="147">
        <f t="shared" si="29"/>
        <v>0</v>
      </c>
      <c r="BL182" s="12" t="s">
        <v>200</v>
      </c>
      <c r="BM182" s="12" t="s">
        <v>1391</v>
      </c>
    </row>
    <row r="183" spans="2:65" s="1" customFormat="1" ht="16.5" customHeight="1">
      <c r="B183" s="135"/>
      <c r="C183" s="148" t="s">
        <v>521</v>
      </c>
      <c r="D183" s="148" t="s">
        <v>201</v>
      </c>
      <c r="E183" s="149" t="s">
        <v>1392</v>
      </c>
      <c r="F183" s="150" t="s">
        <v>1393</v>
      </c>
      <c r="G183" s="151" t="s">
        <v>210</v>
      </c>
      <c r="H183" s="152">
        <v>6</v>
      </c>
      <c r="I183" s="153"/>
      <c r="J183" s="154">
        <f t="shared" si="20"/>
        <v>0</v>
      </c>
      <c r="K183" s="150" t="s">
        <v>1</v>
      </c>
      <c r="L183" s="155"/>
      <c r="M183" s="156" t="s">
        <v>1</v>
      </c>
      <c r="N183" s="157" t="s">
        <v>37</v>
      </c>
      <c r="O183" s="45"/>
      <c r="P183" s="145">
        <f t="shared" si="21"/>
        <v>0</v>
      </c>
      <c r="Q183" s="145">
        <v>0</v>
      </c>
      <c r="R183" s="145">
        <f t="shared" si="22"/>
        <v>0</v>
      </c>
      <c r="S183" s="145">
        <v>0</v>
      </c>
      <c r="T183" s="146">
        <f t="shared" si="23"/>
        <v>0</v>
      </c>
      <c r="AR183" s="12" t="s">
        <v>261</v>
      </c>
      <c r="AT183" s="12" t="s">
        <v>201</v>
      </c>
      <c r="AU183" s="12" t="s">
        <v>141</v>
      </c>
      <c r="AY183" s="12" t="s">
        <v>133</v>
      </c>
      <c r="BE183" s="147">
        <f t="shared" si="24"/>
        <v>0</v>
      </c>
      <c r="BF183" s="147">
        <f t="shared" si="25"/>
        <v>0</v>
      </c>
      <c r="BG183" s="147">
        <f t="shared" si="26"/>
        <v>0</v>
      </c>
      <c r="BH183" s="147">
        <f t="shared" si="27"/>
        <v>0</v>
      </c>
      <c r="BI183" s="147">
        <f t="shared" si="28"/>
        <v>0</v>
      </c>
      <c r="BJ183" s="12" t="s">
        <v>141</v>
      </c>
      <c r="BK183" s="147">
        <f t="shared" si="29"/>
        <v>0</v>
      </c>
      <c r="BL183" s="12" t="s">
        <v>200</v>
      </c>
      <c r="BM183" s="12" t="s">
        <v>1119</v>
      </c>
    </row>
    <row r="184" spans="2:65" s="1" customFormat="1" ht="16.5" customHeight="1">
      <c r="B184" s="135"/>
      <c r="C184" s="136" t="s">
        <v>527</v>
      </c>
      <c r="D184" s="136" t="s">
        <v>135</v>
      </c>
      <c r="E184" s="137" t="s">
        <v>1394</v>
      </c>
      <c r="F184" s="138" t="s">
        <v>1395</v>
      </c>
      <c r="G184" s="139" t="s">
        <v>210</v>
      </c>
      <c r="H184" s="140">
        <v>1</v>
      </c>
      <c r="I184" s="141"/>
      <c r="J184" s="142">
        <f t="shared" si="20"/>
        <v>0</v>
      </c>
      <c r="K184" s="138" t="s">
        <v>1</v>
      </c>
      <c r="L184" s="26"/>
      <c r="M184" s="143" t="s">
        <v>1</v>
      </c>
      <c r="N184" s="144" t="s">
        <v>37</v>
      </c>
      <c r="O184" s="45"/>
      <c r="P184" s="145">
        <f t="shared" si="21"/>
        <v>0</v>
      </c>
      <c r="Q184" s="145">
        <v>0</v>
      </c>
      <c r="R184" s="145">
        <f t="shared" si="22"/>
        <v>0</v>
      </c>
      <c r="S184" s="145">
        <v>0</v>
      </c>
      <c r="T184" s="146">
        <f t="shared" si="23"/>
        <v>0</v>
      </c>
      <c r="AR184" s="12" t="s">
        <v>200</v>
      </c>
      <c r="AT184" s="12" t="s">
        <v>135</v>
      </c>
      <c r="AU184" s="12" t="s">
        <v>141</v>
      </c>
      <c r="AY184" s="12" t="s">
        <v>133</v>
      </c>
      <c r="BE184" s="147">
        <f t="shared" si="24"/>
        <v>0</v>
      </c>
      <c r="BF184" s="147">
        <f t="shared" si="25"/>
        <v>0</v>
      </c>
      <c r="BG184" s="147">
        <f t="shared" si="26"/>
        <v>0</v>
      </c>
      <c r="BH184" s="147">
        <f t="shared" si="27"/>
        <v>0</v>
      </c>
      <c r="BI184" s="147">
        <f t="shared" si="28"/>
        <v>0</v>
      </c>
      <c r="BJ184" s="12" t="s">
        <v>141</v>
      </c>
      <c r="BK184" s="147">
        <f t="shared" si="29"/>
        <v>0</v>
      </c>
      <c r="BL184" s="12" t="s">
        <v>200</v>
      </c>
      <c r="BM184" s="12" t="s">
        <v>1396</v>
      </c>
    </row>
    <row r="185" spans="2:65" s="1" customFormat="1" ht="16.5" customHeight="1">
      <c r="B185" s="135"/>
      <c r="C185" s="148" t="s">
        <v>530</v>
      </c>
      <c r="D185" s="148" t="s">
        <v>201</v>
      </c>
      <c r="E185" s="149" t="s">
        <v>1397</v>
      </c>
      <c r="F185" s="150" t="s">
        <v>1497</v>
      </c>
      <c r="G185" s="151" t="s">
        <v>210</v>
      </c>
      <c r="H185" s="152">
        <v>1</v>
      </c>
      <c r="I185" s="153"/>
      <c r="J185" s="154">
        <f t="shared" si="20"/>
        <v>0</v>
      </c>
      <c r="K185" s="150" t="s">
        <v>1</v>
      </c>
      <c r="L185" s="155"/>
      <c r="M185" s="156" t="s">
        <v>1</v>
      </c>
      <c r="N185" s="157" t="s">
        <v>37</v>
      </c>
      <c r="O185" s="45"/>
      <c r="P185" s="145">
        <f t="shared" si="21"/>
        <v>0</v>
      </c>
      <c r="Q185" s="145">
        <v>0</v>
      </c>
      <c r="R185" s="145">
        <f t="shared" si="22"/>
        <v>0</v>
      </c>
      <c r="S185" s="145">
        <v>0</v>
      </c>
      <c r="T185" s="146">
        <f t="shared" si="23"/>
        <v>0</v>
      </c>
      <c r="AR185" s="12" t="s">
        <v>261</v>
      </c>
      <c r="AT185" s="12" t="s">
        <v>201</v>
      </c>
      <c r="AU185" s="12" t="s">
        <v>141</v>
      </c>
      <c r="AY185" s="12" t="s">
        <v>133</v>
      </c>
      <c r="BE185" s="147">
        <f t="shared" si="24"/>
        <v>0</v>
      </c>
      <c r="BF185" s="147">
        <f t="shared" si="25"/>
        <v>0</v>
      </c>
      <c r="BG185" s="147">
        <f t="shared" si="26"/>
        <v>0</v>
      </c>
      <c r="BH185" s="147">
        <f t="shared" si="27"/>
        <v>0</v>
      </c>
      <c r="BI185" s="147">
        <f t="shared" si="28"/>
        <v>0</v>
      </c>
      <c r="BJ185" s="12" t="s">
        <v>141</v>
      </c>
      <c r="BK185" s="147">
        <f t="shared" si="29"/>
        <v>0</v>
      </c>
      <c r="BL185" s="12" t="s">
        <v>200</v>
      </c>
      <c r="BM185" s="12" t="s">
        <v>1398</v>
      </c>
    </row>
    <row r="186" spans="2:65" s="1" customFormat="1" ht="16.5" customHeight="1">
      <c r="B186" s="135"/>
      <c r="C186" s="136" t="s">
        <v>561</v>
      </c>
      <c r="D186" s="136" t="s">
        <v>135</v>
      </c>
      <c r="E186" s="137" t="s">
        <v>1399</v>
      </c>
      <c r="F186" s="138" t="s">
        <v>1400</v>
      </c>
      <c r="G186" s="139" t="s">
        <v>464</v>
      </c>
      <c r="H186" s="158">
        <v>0.3</v>
      </c>
      <c r="I186" s="141"/>
      <c r="J186" s="142">
        <f t="shared" si="20"/>
        <v>0</v>
      </c>
      <c r="K186" s="138" t="s">
        <v>1</v>
      </c>
      <c r="L186" s="26"/>
      <c r="M186" s="143" t="s">
        <v>1</v>
      </c>
      <c r="N186" s="144" t="s">
        <v>37</v>
      </c>
      <c r="O186" s="45"/>
      <c r="P186" s="145">
        <f t="shared" si="21"/>
        <v>0</v>
      </c>
      <c r="Q186" s="145">
        <v>0</v>
      </c>
      <c r="R186" s="145">
        <f t="shared" si="22"/>
        <v>0</v>
      </c>
      <c r="S186" s="145">
        <v>0</v>
      </c>
      <c r="T186" s="146">
        <f t="shared" si="23"/>
        <v>0</v>
      </c>
      <c r="AR186" s="12" t="s">
        <v>200</v>
      </c>
      <c r="AT186" s="12" t="s">
        <v>135</v>
      </c>
      <c r="AU186" s="12" t="s">
        <v>141</v>
      </c>
      <c r="AY186" s="12" t="s">
        <v>133</v>
      </c>
      <c r="BE186" s="147">
        <f t="shared" si="24"/>
        <v>0</v>
      </c>
      <c r="BF186" s="147">
        <f t="shared" si="25"/>
        <v>0</v>
      </c>
      <c r="BG186" s="147">
        <f t="shared" si="26"/>
        <v>0</v>
      </c>
      <c r="BH186" s="147">
        <f t="shared" si="27"/>
        <v>0</v>
      </c>
      <c r="BI186" s="147">
        <f t="shared" si="28"/>
        <v>0</v>
      </c>
      <c r="BJ186" s="12" t="s">
        <v>141</v>
      </c>
      <c r="BK186" s="147">
        <f t="shared" si="29"/>
        <v>0</v>
      </c>
      <c r="BL186" s="12" t="s">
        <v>200</v>
      </c>
      <c r="BM186" s="12" t="s">
        <v>1401</v>
      </c>
    </row>
    <row r="187" spans="2:65" s="10" customFormat="1" ht="25.9" customHeight="1">
      <c r="B187" s="122"/>
      <c r="D187" s="123" t="s">
        <v>64</v>
      </c>
      <c r="E187" s="124" t="s">
        <v>1097</v>
      </c>
      <c r="F187" s="124" t="s">
        <v>1098</v>
      </c>
      <c r="I187" s="125"/>
      <c r="J187" s="126">
        <f>BK187</f>
        <v>0</v>
      </c>
      <c r="L187" s="122"/>
      <c r="M187" s="127"/>
      <c r="N187" s="128"/>
      <c r="O187" s="128"/>
      <c r="P187" s="129">
        <f>P188</f>
        <v>0</v>
      </c>
      <c r="Q187" s="128"/>
      <c r="R187" s="129">
        <f>R188</f>
        <v>0</v>
      </c>
      <c r="S187" s="128"/>
      <c r="T187" s="130">
        <f>T188</f>
        <v>0</v>
      </c>
      <c r="AR187" s="123" t="s">
        <v>140</v>
      </c>
      <c r="AT187" s="131" t="s">
        <v>64</v>
      </c>
      <c r="AU187" s="131" t="s">
        <v>65</v>
      </c>
      <c r="AY187" s="123" t="s">
        <v>133</v>
      </c>
      <c r="BK187" s="132">
        <f>BK188</f>
        <v>0</v>
      </c>
    </row>
    <row r="188" spans="2:65" s="1" customFormat="1" ht="16.5" customHeight="1">
      <c r="B188" s="135"/>
      <c r="C188" s="136" t="s">
        <v>670</v>
      </c>
      <c r="D188" s="136" t="s">
        <v>135</v>
      </c>
      <c r="E188" s="137" t="s">
        <v>1402</v>
      </c>
      <c r="F188" s="138" t="s">
        <v>1403</v>
      </c>
      <c r="G188" s="139" t="s">
        <v>1036</v>
      </c>
      <c r="H188" s="140">
        <v>1</v>
      </c>
      <c r="I188" s="141"/>
      <c r="J188" s="142">
        <f>ROUND(I188*H188,2)</f>
        <v>0</v>
      </c>
      <c r="K188" s="138" t="s">
        <v>1</v>
      </c>
      <c r="L188" s="26"/>
      <c r="M188" s="143" t="s">
        <v>1</v>
      </c>
      <c r="N188" s="144" t="s">
        <v>37</v>
      </c>
      <c r="O188" s="45"/>
      <c r="P188" s="145">
        <f>O188*H188</f>
        <v>0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2" t="s">
        <v>1102</v>
      </c>
      <c r="AT188" s="12" t="s">
        <v>135</v>
      </c>
      <c r="AU188" s="12" t="s">
        <v>72</v>
      </c>
      <c r="AY188" s="12" t="s">
        <v>133</v>
      </c>
      <c r="BE188" s="147">
        <f>IF(N188="základná",J188,0)</f>
        <v>0</v>
      </c>
      <c r="BF188" s="147">
        <f>IF(N188="znížená",J188,0)</f>
        <v>0</v>
      </c>
      <c r="BG188" s="147">
        <f>IF(N188="zákl. prenesená",J188,0)</f>
        <v>0</v>
      </c>
      <c r="BH188" s="147">
        <f>IF(N188="zníž. prenesená",J188,0)</f>
        <v>0</v>
      </c>
      <c r="BI188" s="147">
        <f>IF(N188="nulová",J188,0)</f>
        <v>0</v>
      </c>
      <c r="BJ188" s="12" t="s">
        <v>141</v>
      </c>
      <c r="BK188" s="147">
        <f>ROUND(I188*H188,2)</f>
        <v>0</v>
      </c>
      <c r="BL188" s="12" t="s">
        <v>1102</v>
      </c>
      <c r="BM188" s="12" t="s">
        <v>1404</v>
      </c>
    </row>
    <row r="189" spans="2:65" s="10" customFormat="1" ht="25.9" customHeight="1">
      <c r="B189" s="122"/>
      <c r="D189" s="123" t="s">
        <v>64</v>
      </c>
      <c r="E189" s="124" t="s">
        <v>1405</v>
      </c>
      <c r="F189" s="124" t="s">
        <v>1406</v>
      </c>
      <c r="I189" s="125"/>
      <c r="J189" s="126">
        <f>BK189</f>
        <v>0</v>
      </c>
      <c r="L189" s="122"/>
      <c r="M189" s="127"/>
      <c r="N189" s="128"/>
      <c r="O189" s="128"/>
      <c r="P189" s="129">
        <f>SUM(P190:P191)</f>
        <v>0</v>
      </c>
      <c r="Q189" s="128"/>
      <c r="R189" s="129">
        <f>SUM(R190:R191)</f>
        <v>0</v>
      </c>
      <c r="S189" s="128"/>
      <c r="T189" s="130">
        <f>SUM(T190:T191)</f>
        <v>0</v>
      </c>
      <c r="AR189" s="123" t="s">
        <v>140</v>
      </c>
      <c r="AT189" s="131" t="s">
        <v>64</v>
      </c>
      <c r="AU189" s="131" t="s">
        <v>65</v>
      </c>
      <c r="AY189" s="123" t="s">
        <v>133</v>
      </c>
      <c r="BK189" s="132">
        <f>SUM(BK190:BK191)</f>
        <v>0</v>
      </c>
    </row>
    <row r="190" spans="2:65" s="1" customFormat="1" ht="16.5" customHeight="1">
      <c r="B190" s="135"/>
      <c r="C190" s="136" t="s">
        <v>596</v>
      </c>
      <c r="D190" s="136" t="s">
        <v>135</v>
      </c>
      <c r="E190" s="137" t="s">
        <v>1407</v>
      </c>
      <c r="F190" s="138" t="s">
        <v>1408</v>
      </c>
      <c r="G190" s="139" t="s">
        <v>210</v>
      </c>
      <c r="H190" s="140">
        <v>1</v>
      </c>
      <c r="I190" s="141"/>
      <c r="J190" s="142">
        <f>ROUND(I190*H190,2)</f>
        <v>0</v>
      </c>
      <c r="K190" s="138" t="s">
        <v>1</v>
      </c>
      <c r="L190" s="26"/>
      <c r="M190" s="143" t="s">
        <v>1</v>
      </c>
      <c r="N190" s="144" t="s">
        <v>37</v>
      </c>
      <c r="O190" s="45"/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2" t="s">
        <v>1102</v>
      </c>
      <c r="AT190" s="12" t="s">
        <v>135</v>
      </c>
      <c r="AU190" s="12" t="s">
        <v>72</v>
      </c>
      <c r="AY190" s="12" t="s">
        <v>133</v>
      </c>
      <c r="BE190" s="147">
        <f>IF(N190="základná",J190,0)</f>
        <v>0</v>
      </c>
      <c r="BF190" s="147">
        <f>IF(N190="znížená",J190,0)</f>
        <v>0</v>
      </c>
      <c r="BG190" s="147">
        <f>IF(N190="zákl. prenesená",J190,0)</f>
        <v>0</v>
      </c>
      <c r="BH190" s="147">
        <f>IF(N190="zníž. prenesená",J190,0)</f>
        <v>0</v>
      </c>
      <c r="BI190" s="147">
        <f>IF(N190="nulová",J190,0)</f>
        <v>0</v>
      </c>
      <c r="BJ190" s="12" t="s">
        <v>141</v>
      </c>
      <c r="BK190" s="147">
        <f>ROUND(I190*H190,2)</f>
        <v>0</v>
      </c>
      <c r="BL190" s="12" t="s">
        <v>1102</v>
      </c>
      <c r="BM190" s="12" t="s">
        <v>1409</v>
      </c>
    </row>
    <row r="191" spans="2:65" s="1" customFormat="1" ht="16.5" customHeight="1">
      <c r="B191" s="135"/>
      <c r="C191" s="136" t="s">
        <v>600</v>
      </c>
      <c r="D191" s="136" t="s">
        <v>135</v>
      </c>
      <c r="E191" s="137" t="s">
        <v>1410</v>
      </c>
      <c r="F191" s="138" t="s">
        <v>1411</v>
      </c>
      <c r="G191" s="139" t="s">
        <v>936</v>
      </c>
      <c r="H191" s="140">
        <v>1</v>
      </c>
      <c r="I191" s="141"/>
      <c r="J191" s="142">
        <f>ROUND(I191*H191,2)</f>
        <v>0</v>
      </c>
      <c r="K191" s="138" t="s">
        <v>1</v>
      </c>
      <c r="L191" s="26"/>
      <c r="M191" s="159" t="s">
        <v>1</v>
      </c>
      <c r="N191" s="160" t="s">
        <v>37</v>
      </c>
      <c r="O191" s="161"/>
      <c r="P191" s="162">
        <f>O191*H191</f>
        <v>0</v>
      </c>
      <c r="Q191" s="162">
        <v>0</v>
      </c>
      <c r="R191" s="162">
        <f>Q191*H191</f>
        <v>0</v>
      </c>
      <c r="S191" s="162">
        <v>0</v>
      </c>
      <c r="T191" s="163">
        <f>S191*H191</f>
        <v>0</v>
      </c>
      <c r="AR191" s="12" t="s">
        <v>1102</v>
      </c>
      <c r="AT191" s="12" t="s">
        <v>135</v>
      </c>
      <c r="AU191" s="12" t="s">
        <v>72</v>
      </c>
      <c r="AY191" s="12" t="s">
        <v>133</v>
      </c>
      <c r="BE191" s="147">
        <f>IF(N191="základná",J191,0)</f>
        <v>0</v>
      </c>
      <c r="BF191" s="147">
        <f>IF(N191="znížená",J191,0)</f>
        <v>0</v>
      </c>
      <c r="BG191" s="147">
        <f>IF(N191="zákl. prenesená",J191,0)</f>
        <v>0</v>
      </c>
      <c r="BH191" s="147">
        <f>IF(N191="zníž. prenesená",J191,0)</f>
        <v>0</v>
      </c>
      <c r="BI191" s="147">
        <f>IF(N191="nulová",J191,0)</f>
        <v>0</v>
      </c>
      <c r="BJ191" s="12" t="s">
        <v>141</v>
      </c>
      <c r="BK191" s="147">
        <f>ROUND(I191*H191,2)</f>
        <v>0</v>
      </c>
      <c r="BL191" s="12" t="s">
        <v>1102</v>
      </c>
      <c r="BM191" s="12" t="s">
        <v>1412</v>
      </c>
    </row>
    <row r="192" spans="2:65" s="1" customFormat="1" ht="6.95" customHeight="1">
      <c r="B192" s="35"/>
      <c r="C192" s="36"/>
      <c r="D192" s="36"/>
      <c r="E192" s="36"/>
      <c r="F192" s="36"/>
      <c r="G192" s="36"/>
      <c r="H192" s="36"/>
      <c r="I192" s="96"/>
      <c r="J192" s="36"/>
      <c r="K192" s="36"/>
      <c r="L192" s="26"/>
    </row>
  </sheetData>
  <autoFilter ref="C88:K19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MŠ Tovarne</vt:lpstr>
      <vt:lpstr>02 - Elektroinštalácia a ...</vt:lpstr>
      <vt:lpstr>03 - UK</vt:lpstr>
      <vt:lpstr>04 - Kotolňa</vt:lpstr>
      <vt:lpstr>05 - Vzduchotechnika</vt:lpstr>
      <vt:lpstr>06 - Zdravotechnika</vt:lpstr>
      <vt:lpstr>'01 - MŠ Tovarne'!Názvy_tlače</vt:lpstr>
      <vt:lpstr>'02 - Elektroinštalácia a ...'!Názvy_tlače</vt:lpstr>
      <vt:lpstr>'03 - UK'!Názvy_tlače</vt:lpstr>
      <vt:lpstr>'04 - Kotolňa'!Názvy_tlače</vt:lpstr>
      <vt:lpstr>'05 - Vzduchotechnika'!Názvy_tlače</vt:lpstr>
      <vt:lpstr>'06 - Zdravotechnika'!Názvy_tlače</vt:lpstr>
      <vt:lpstr>'Rekapitulácia stavby'!Názvy_tlače</vt:lpstr>
      <vt:lpstr>'01 - MŠ Tovarne'!Oblasť_tlače</vt:lpstr>
      <vt:lpstr>'02 - Elektroinštalácia a ...'!Oblasť_tlače</vt:lpstr>
      <vt:lpstr>'03 - UK'!Oblasť_tlače</vt:lpstr>
      <vt:lpstr>'04 - Kotolňa'!Oblasť_tlače</vt:lpstr>
      <vt:lpstr>'05 - Vzduchotechnika'!Oblasť_tlače</vt:lpstr>
      <vt:lpstr>'06 - Zdravotechnika'!Oblasť_tlače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Ján Halgaš</cp:lastModifiedBy>
  <dcterms:created xsi:type="dcterms:W3CDTF">2019-05-16T05:54:33Z</dcterms:created>
  <dcterms:modified xsi:type="dcterms:W3CDTF">2020-07-28T15:45:45Z</dcterms:modified>
</cp:coreProperties>
</file>