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gaš\Desktop\ACER\Tovarné ZD\"/>
    </mc:Choice>
  </mc:AlternateContent>
  <bookViews>
    <workbookView xWindow="0" yWindow="0" windowWidth="17970" windowHeight="7755"/>
  </bookViews>
  <sheets>
    <sheet name="Rekapitulácia" sheetId="1" r:id="rId1"/>
    <sheet name="Krycí list stavby" sheetId="2" r:id="rId2"/>
    <sheet name="Kryci_list 12637" sheetId="3" r:id="rId3"/>
    <sheet name="Rekap 12637" sheetId="4" r:id="rId4"/>
    <sheet name="SO 12637" sheetId="5" r:id="rId5"/>
    <sheet name="Kryci_list 12638" sheetId="6" r:id="rId6"/>
    <sheet name="Rekap 12638" sheetId="7" r:id="rId7"/>
    <sheet name="SO 12638" sheetId="8" r:id="rId8"/>
    <sheet name="Kryci_list 12639" sheetId="9" r:id="rId9"/>
    <sheet name="Rekap 12639" sheetId="10" r:id="rId10"/>
    <sheet name="SO 12639" sheetId="11" r:id="rId11"/>
    <sheet name="Kryci_list 12640" sheetId="12" r:id="rId12"/>
    <sheet name="Rekap 12640" sheetId="13" r:id="rId13"/>
    <sheet name="SO 12640" sheetId="14" r:id="rId14"/>
    <sheet name="Kryci_list 12641" sheetId="15" r:id="rId15"/>
    <sheet name="Rekap 12641" sheetId="16" r:id="rId16"/>
    <sheet name="SO 12641" sheetId="17" r:id="rId17"/>
    <sheet name="Kryci_list 12642" sheetId="18" r:id="rId18"/>
    <sheet name="Rekap 12642" sheetId="19" r:id="rId19"/>
    <sheet name="SO 12642" sheetId="20" r:id="rId20"/>
    <sheet name="Kryci_list 12643" sheetId="21" r:id="rId21"/>
    <sheet name="Rekap 12643" sheetId="22" r:id="rId22"/>
    <sheet name="SO 12643" sheetId="23" r:id="rId23"/>
  </sheets>
  <definedNames>
    <definedName name="_xlnm.Print_Titles" localSheetId="3">'Rekap 12637'!$9:$9</definedName>
    <definedName name="_xlnm.Print_Titles" localSheetId="6">'Rekap 12638'!$9:$9</definedName>
    <definedName name="_xlnm.Print_Titles" localSheetId="9">'Rekap 12639'!$9:$9</definedName>
    <definedName name="_xlnm.Print_Titles" localSheetId="12">'Rekap 12640'!$9:$9</definedName>
    <definedName name="_xlnm.Print_Titles" localSheetId="15">'Rekap 12641'!$9:$9</definedName>
    <definedName name="_xlnm.Print_Titles" localSheetId="18">'Rekap 12642'!$9:$9</definedName>
    <definedName name="_xlnm.Print_Titles" localSheetId="21">'Rekap 12643'!$9:$9</definedName>
    <definedName name="_xlnm.Print_Titles" localSheetId="4">'SO 12637'!$8:$8</definedName>
    <definedName name="_xlnm.Print_Titles" localSheetId="7">'SO 12638'!$8:$8</definedName>
    <definedName name="_xlnm.Print_Titles" localSheetId="10">'SO 12639'!$8:$8</definedName>
    <definedName name="_xlnm.Print_Titles" localSheetId="13">'SO 12640'!$8:$8</definedName>
    <definedName name="_xlnm.Print_Titles" localSheetId="16">'SO 12641'!$8:$8</definedName>
    <definedName name="_xlnm.Print_Titles" localSheetId="19">'SO 12642'!$8:$8</definedName>
    <definedName name="_xlnm.Print_Titles" localSheetId="22">'SO 12643'!$8:$8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2" l="1"/>
  <c r="E17" i="2"/>
  <c r="E16" i="2"/>
  <c r="F14" i="1"/>
  <c r="J16" i="2" s="1"/>
  <c r="J20" i="2" s="1"/>
  <c r="D14" i="1"/>
  <c r="J18" i="2" s="1"/>
  <c r="E13" i="1"/>
  <c r="E12" i="1"/>
  <c r="E11" i="1"/>
  <c r="E10" i="1"/>
  <c r="E9" i="1"/>
  <c r="E8" i="1"/>
  <c r="E7" i="1"/>
  <c r="E14" i="1" s="1"/>
  <c r="J17" i="2" s="1"/>
  <c r="J17" i="21"/>
  <c r="K13" i="1"/>
  <c r="I30" i="21"/>
  <c r="J30" i="21" s="1"/>
  <c r="Z77" i="23"/>
  <c r="S74" i="23"/>
  <c r="F18" i="22" s="1"/>
  <c r="P74" i="23"/>
  <c r="E18" i="22" s="1"/>
  <c r="M74" i="23"/>
  <c r="C18" i="22" s="1"/>
  <c r="K73" i="23"/>
  <c r="J73" i="23"/>
  <c r="L73" i="23"/>
  <c r="L74" i="23" s="1"/>
  <c r="B18" i="22" s="1"/>
  <c r="I73" i="23"/>
  <c r="I74" i="23" s="1"/>
  <c r="D18" i="22" s="1"/>
  <c r="E17" i="22"/>
  <c r="S70" i="23"/>
  <c r="F17" i="22" s="1"/>
  <c r="P70" i="23"/>
  <c r="K69" i="23"/>
  <c r="J69" i="23"/>
  <c r="M69" i="23"/>
  <c r="I69" i="23"/>
  <c r="K68" i="23"/>
  <c r="J68" i="23"/>
  <c r="L68" i="23"/>
  <c r="I68" i="23"/>
  <c r="K67" i="23"/>
  <c r="J67" i="23"/>
  <c r="L67" i="23"/>
  <c r="I67" i="23"/>
  <c r="K66" i="23"/>
  <c r="J66" i="23"/>
  <c r="L66" i="23"/>
  <c r="I66" i="23"/>
  <c r="K65" i="23"/>
  <c r="J65" i="23"/>
  <c r="L65" i="23"/>
  <c r="I65" i="23"/>
  <c r="K64" i="23"/>
  <c r="J64" i="23"/>
  <c r="L64" i="23"/>
  <c r="I64" i="23"/>
  <c r="K63" i="23"/>
  <c r="J63" i="23"/>
  <c r="L63" i="23"/>
  <c r="I63" i="23"/>
  <c r="K62" i="23"/>
  <c r="J62" i="23"/>
  <c r="L62" i="23"/>
  <c r="I62" i="23"/>
  <c r="K61" i="23"/>
  <c r="J61" i="23"/>
  <c r="L61" i="23"/>
  <c r="I61" i="23"/>
  <c r="K60" i="23"/>
  <c r="J60" i="23"/>
  <c r="L60" i="23"/>
  <c r="I60" i="23"/>
  <c r="K59" i="23"/>
  <c r="J59" i="23"/>
  <c r="L59" i="23"/>
  <c r="L70" i="23" s="1"/>
  <c r="B17" i="22" s="1"/>
  <c r="I59" i="23"/>
  <c r="K58" i="23"/>
  <c r="J58" i="23"/>
  <c r="M58" i="23"/>
  <c r="H70" i="23" s="1"/>
  <c r="I58" i="23"/>
  <c r="I70" i="23" s="1"/>
  <c r="D17" i="22" s="1"/>
  <c r="E16" i="22"/>
  <c r="S55" i="23"/>
  <c r="F16" i="22" s="1"/>
  <c r="P55" i="23"/>
  <c r="K54" i="23"/>
  <c r="J54" i="23"/>
  <c r="L54" i="23"/>
  <c r="I54" i="23"/>
  <c r="K53" i="23"/>
  <c r="J53" i="23"/>
  <c r="M53" i="23"/>
  <c r="I53" i="23"/>
  <c r="K52" i="23"/>
  <c r="J52" i="23"/>
  <c r="M52" i="23"/>
  <c r="I52" i="23"/>
  <c r="K51" i="23"/>
  <c r="J51" i="23"/>
  <c r="L51" i="23"/>
  <c r="I51" i="23"/>
  <c r="K50" i="23"/>
  <c r="J50" i="23"/>
  <c r="M50" i="23"/>
  <c r="M55" i="23" s="1"/>
  <c r="C16" i="22" s="1"/>
  <c r="I50" i="23"/>
  <c r="K49" i="23"/>
  <c r="J49" i="23"/>
  <c r="L49" i="23"/>
  <c r="L55" i="23" s="1"/>
  <c r="B16" i="22" s="1"/>
  <c r="I49" i="23"/>
  <c r="I55" i="23" s="1"/>
  <c r="D16" i="22" s="1"/>
  <c r="S46" i="23"/>
  <c r="F15" i="22" s="1"/>
  <c r="P46" i="23"/>
  <c r="E15" i="22" s="1"/>
  <c r="H46" i="23"/>
  <c r="M46" i="23"/>
  <c r="C15" i="22" s="1"/>
  <c r="K45" i="23"/>
  <c r="J45" i="23"/>
  <c r="L45" i="23"/>
  <c r="I45" i="23"/>
  <c r="K44" i="23"/>
  <c r="J44" i="23"/>
  <c r="L44" i="23"/>
  <c r="I44" i="23"/>
  <c r="K43" i="23"/>
  <c r="J43" i="23"/>
  <c r="L43" i="23"/>
  <c r="L46" i="23" s="1"/>
  <c r="B15" i="22" s="1"/>
  <c r="I43" i="23"/>
  <c r="I46" i="23" s="1"/>
  <c r="D15" i="22" s="1"/>
  <c r="E14" i="22"/>
  <c r="S40" i="23"/>
  <c r="F14" i="22" s="1"/>
  <c r="P40" i="23"/>
  <c r="H40" i="23"/>
  <c r="M40" i="23"/>
  <c r="C14" i="22" s="1"/>
  <c r="K39" i="23"/>
  <c r="J39" i="23"/>
  <c r="L39" i="23"/>
  <c r="I39" i="23"/>
  <c r="K38" i="23"/>
  <c r="J38" i="23"/>
  <c r="L38" i="23"/>
  <c r="I38" i="23"/>
  <c r="K37" i="23"/>
  <c r="J37" i="23"/>
  <c r="L37" i="23"/>
  <c r="L40" i="23" s="1"/>
  <c r="B14" i="22" s="1"/>
  <c r="I37" i="23"/>
  <c r="I40" i="23" s="1"/>
  <c r="D14" i="22" s="1"/>
  <c r="E13" i="22"/>
  <c r="S34" i="23"/>
  <c r="F13" i="22" s="1"/>
  <c r="P34" i="23"/>
  <c r="H34" i="23"/>
  <c r="M34" i="23"/>
  <c r="C13" i="22" s="1"/>
  <c r="K33" i="23"/>
  <c r="J33" i="23"/>
  <c r="L33" i="23"/>
  <c r="L34" i="23" s="1"/>
  <c r="B13" i="22" s="1"/>
  <c r="I33" i="23"/>
  <c r="I34" i="23" s="1"/>
  <c r="D13" i="22" s="1"/>
  <c r="S30" i="23"/>
  <c r="F12" i="22" s="1"/>
  <c r="P30" i="23"/>
  <c r="E12" i="22" s="1"/>
  <c r="H30" i="23"/>
  <c r="M30" i="23"/>
  <c r="C12" i="22" s="1"/>
  <c r="K29" i="23"/>
  <c r="J29" i="23"/>
  <c r="L29" i="23"/>
  <c r="I29" i="23"/>
  <c r="K28" i="23"/>
  <c r="J28" i="23"/>
  <c r="L28" i="23"/>
  <c r="L30" i="23" s="1"/>
  <c r="B12" i="22" s="1"/>
  <c r="I28" i="23"/>
  <c r="I30" i="23" s="1"/>
  <c r="D12" i="22" s="1"/>
  <c r="E11" i="22"/>
  <c r="S25" i="23"/>
  <c r="S76" i="23" s="1"/>
  <c r="F19" i="22" s="1"/>
  <c r="P25" i="23"/>
  <c r="K24" i="23"/>
  <c r="J24" i="23"/>
  <c r="M24" i="23"/>
  <c r="I24" i="23"/>
  <c r="K23" i="23"/>
  <c r="J23" i="23"/>
  <c r="L23" i="23"/>
  <c r="I23" i="23"/>
  <c r="K22" i="23"/>
  <c r="J22" i="23"/>
  <c r="M22" i="23"/>
  <c r="I22" i="23"/>
  <c r="K21" i="23"/>
  <c r="J21" i="23"/>
  <c r="L21" i="23"/>
  <c r="I21" i="23"/>
  <c r="K20" i="23"/>
  <c r="J20" i="23"/>
  <c r="L20" i="23"/>
  <c r="I20" i="23"/>
  <c r="K19" i="23"/>
  <c r="J19" i="23"/>
  <c r="L19" i="23"/>
  <c r="I19" i="23"/>
  <c r="K18" i="23"/>
  <c r="J18" i="23"/>
  <c r="L18" i="23"/>
  <c r="I18" i="23"/>
  <c r="K17" i="23"/>
  <c r="J17" i="23"/>
  <c r="L17" i="23"/>
  <c r="I17" i="23"/>
  <c r="K16" i="23"/>
  <c r="J16" i="23"/>
  <c r="L16" i="23"/>
  <c r="I16" i="23"/>
  <c r="K15" i="23"/>
  <c r="J15" i="23"/>
  <c r="L15" i="23"/>
  <c r="I15" i="23"/>
  <c r="K14" i="23"/>
  <c r="J14" i="23"/>
  <c r="L14" i="23"/>
  <c r="I14" i="23"/>
  <c r="K13" i="23"/>
  <c r="J13" i="23"/>
  <c r="L13" i="23"/>
  <c r="I13" i="23"/>
  <c r="K12" i="23"/>
  <c r="J12" i="23"/>
  <c r="L12" i="23"/>
  <c r="I12" i="23"/>
  <c r="K11" i="23"/>
  <c r="K77" i="23" s="1"/>
  <c r="J11" i="23"/>
  <c r="L11" i="23"/>
  <c r="I11" i="23"/>
  <c r="J20" i="21"/>
  <c r="J17" i="18"/>
  <c r="K12" i="1"/>
  <c r="J30" i="18"/>
  <c r="I30" i="18"/>
  <c r="Z52" i="20"/>
  <c r="S49" i="20"/>
  <c r="F16" i="19" s="1"/>
  <c r="P49" i="20"/>
  <c r="E16" i="19" s="1"/>
  <c r="K48" i="20"/>
  <c r="J48" i="20"/>
  <c r="M48" i="20"/>
  <c r="I48" i="20"/>
  <c r="K47" i="20"/>
  <c r="J47" i="20"/>
  <c r="L47" i="20"/>
  <c r="I47" i="20"/>
  <c r="K46" i="20"/>
  <c r="J46" i="20"/>
  <c r="M46" i="20"/>
  <c r="I46" i="20"/>
  <c r="K45" i="20"/>
  <c r="J45" i="20"/>
  <c r="L45" i="20"/>
  <c r="I45" i="20"/>
  <c r="K44" i="20"/>
  <c r="J44" i="20"/>
  <c r="M44" i="20"/>
  <c r="M49" i="20" s="1"/>
  <c r="C16" i="19" s="1"/>
  <c r="I44" i="20"/>
  <c r="K43" i="20"/>
  <c r="J43" i="20"/>
  <c r="L43" i="20"/>
  <c r="I43" i="20"/>
  <c r="K42" i="20"/>
  <c r="J42" i="20"/>
  <c r="L42" i="20"/>
  <c r="I42" i="20"/>
  <c r="K41" i="20"/>
  <c r="J41" i="20"/>
  <c r="L41" i="20"/>
  <c r="L49" i="20" s="1"/>
  <c r="B16" i="19" s="1"/>
  <c r="I41" i="20"/>
  <c r="I49" i="20" s="1"/>
  <c r="D16" i="19" s="1"/>
  <c r="E15" i="19"/>
  <c r="S38" i="20"/>
  <c r="S51" i="20" s="1"/>
  <c r="F17" i="19" s="1"/>
  <c r="P38" i="20"/>
  <c r="P51" i="20" s="1"/>
  <c r="E17" i="19" s="1"/>
  <c r="K37" i="20"/>
  <c r="J37" i="20"/>
  <c r="M37" i="20"/>
  <c r="I37" i="20"/>
  <c r="K36" i="20"/>
  <c r="J36" i="20"/>
  <c r="M36" i="20"/>
  <c r="I36" i="20"/>
  <c r="K35" i="20"/>
  <c r="J35" i="20"/>
  <c r="M35" i="20"/>
  <c r="I35" i="20"/>
  <c r="K34" i="20"/>
  <c r="J34" i="20"/>
  <c r="M34" i="20"/>
  <c r="I34" i="20"/>
  <c r="K33" i="20"/>
  <c r="J33" i="20"/>
  <c r="L33" i="20"/>
  <c r="I33" i="20"/>
  <c r="K32" i="20"/>
  <c r="J32" i="20"/>
  <c r="L32" i="20"/>
  <c r="I32" i="20"/>
  <c r="K31" i="20"/>
  <c r="J31" i="20"/>
  <c r="L31" i="20"/>
  <c r="I31" i="20"/>
  <c r="K30" i="20"/>
  <c r="J30" i="20"/>
  <c r="L30" i="20"/>
  <c r="I30" i="20"/>
  <c r="K29" i="20"/>
  <c r="J29" i="20"/>
  <c r="L29" i="20"/>
  <c r="I29" i="20"/>
  <c r="K28" i="20"/>
  <c r="J28" i="20"/>
  <c r="L28" i="20"/>
  <c r="I28" i="20"/>
  <c r="K27" i="20"/>
  <c r="J27" i="20"/>
  <c r="M27" i="20"/>
  <c r="I27" i="20"/>
  <c r="K26" i="20"/>
  <c r="J26" i="20"/>
  <c r="L26" i="20"/>
  <c r="I26" i="20"/>
  <c r="K25" i="20"/>
  <c r="J25" i="20"/>
  <c r="L25" i="20"/>
  <c r="I25" i="20"/>
  <c r="K24" i="20"/>
  <c r="J24" i="20"/>
  <c r="L24" i="20"/>
  <c r="I24" i="20"/>
  <c r="K23" i="20"/>
  <c r="J23" i="20"/>
  <c r="M23" i="20"/>
  <c r="I23" i="20"/>
  <c r="K22" i="20"/>
  <c r="J22" i="20"/>
  <c r="L22" i="20"/>
  <c r="I22" i="20"/>
  <c r="K21" i="20"/>
  <c r="J21" i="20"/>
  <c r="M21" i="20"/>
  <c r="I21" i="20"/>
  <c r="K20" i="20"/>
  <c r="J20" i="20"/>
  <c r="L20" i="20"/>
  <c r="I20" i="20"/>
  <c r="K19" i="20"/>
  <c r="J19" i="20"/>
  <c r="L19" i="20"/>
  <c r="I19" i="20"/>
  <c r="K18" i="20"/>
  <c r="J18" i="20"/>
  <c r="L18" i="20"/>
  <c r="L38" i="20" s="1"/>
  <c r="B15" i="19" s="1"/>
  <c r="I18" i="20"/>
  <c r="S14" i="20"/>
  <c r="F12" i="19" s="1"/>
  <c r="F11" i="19"/>
  <c r="S12" i="20"/>
  <c r="S52" i="20" s="1"/>
  <c r="F19" i="19" s="1"/>
  <c r="P12" i="20"/>
  <c r="H12" i="20"/>
  <c r="M12" i="20"/>
  <c r="K11" i="20"/>
  <c r="K52" i="20" s="1"/>
  <c r="J11" i="20"/>
  <c r="L11" i="20"/>
  <c r="I11" i="20"/>
  <c r="J20" i="18"/>
  <c r="J17" i="15"/>
  <c r="K11" i="1"/>
  <c r="J30" i="15"/>
  <c r="I30" i="15"/>
  <c r="Z41" i="17"/>
  <c r="S38" i="17"/>
  <c r="F15" i="16" s="1"/>
  <c r="P38" i="17"/>
  <c r="E15" i="16" s="1"/>
  <c r="M38" i="17"/>
  <c r="C15" i="16" s="1"/>
  <c r="K37" i="17"/>
  <c r="J37" i="17"/>
  <c r="L37" i="17"/>
  <c r="L38" i="17" s="1"/>
  <c r="B15" i="16" s="1"/>
  <c r="I37" i="17"/>
  <c r="I38" i="17" s="1"/>
  <c r="D15" i="16" s="1"/>
  <c r="E14" i="16"/>
  <c r="S34" i="17"/>
  <c r="F14" i="16" s="1"/>
  <c r="P34" i="17"/>
  <c r="H34" i="17"/>
  <c r="M34" i="17"/>
  <c r="C14" i="16" s="1"/>
  <c r="K33" i="17"/>
  <c r="J33" i="17"/>
  <c r="L33" i="17"/>
  <c r="I33" i="17"/>
  <c r="K32" i="17"/>
  <c r="J32" i="17"/>
  <c r="L32" i="17"/>
  <c r="L34" i="17" s="1"/>
  <c r="B14" i="16" s="1"/>
  <c r="I32" i="17"/>
  <c r="I34" i="17" s="1"/>
  <c r="D14" i="16" s="1"/>
  <c r="F13" i="16"/>
  <c r="S29" i="17"/>
  <c r="P29" i="17"/>
  <c r="E13" i="16" s="1"/>
  <c r="H29" i="17"/>
  <c r="M29" i="17"/>
  <c r="C13" i="16" s="1"/>
  <c r="K28" i="17"/>
  <c r="J28" i="17"/>
  <c r="L28" i="17"/>
  <c r="L29" i="17" s="1"/>
  <c r="B13" i="16" s="1"/>
  <c r="I28" i="17"/>
  <c r="I29" i="17" s="1"/>
  <c r="D13" i="16" s="1"/>
  <c r="E12" i="16"/>
  <c r="S25" i="17"/>
  <c r="F12" i="16" s="1"/>
  <c r="P25" i="17"/>
  <c r="H25" i="17"/>
  <c r="M25" i="17"/>
  <c r="C12" i="16" s="1"/>
  <c r="K24" i="17"/>
  <c r="J24" i="17"/>
  <c r="L24" i="17"/>
  <c r="I24" i="17"/>
  <c r="K23" i="17"/>
  <c r="J23" i="17"/>
  <c r="L23" i="17"/>
  <c r="L25" i="17" s="1"/>
  <c r="B12" i="16" s="1"/>
  <c r="I23" i="17"/>
  <c r="I25" i="17" s="1"/>
  <c r="D12" i="16" s="1"/>
  <c r="F11" i="16"/>
  <c r="S20" i="17"/>
  <c r="S40" i="17" s="1"/>
  <c r="F16" i="16" s="1"/>
  <c r="P20" i="17"/>
  <c r="H20" i="17"/>
  <c r="M20" i="17"/>
  <c r="M40" i="17" s="1"/>
  <c r="C16" i="16" s="1"/>
  <c r="K19" i="17"/>
  <c r="J19" i="17"/>
  <c r="L19" i="17"/>
  <c r="I19" i="17"/>
  <c r="K18" i="17"/>
  <c r="J18" i="17"/>
  <c r="L18" i="17"/>
  <c r="I18" i="17"/>
  <c r="K17" i="17"/>
  <c r="J17" i="17"/>
  <c r="L17" i="17"/>
  <c r="I17" i="17"/>
  <c r="K16" i="17"/>
  <c r="J16" i="17"/>
  <c r="L16" i="17"/>
  <c r="I16" i="17"/>
  <c r="K15" i="17"/>
  <c r="J15" i="17"/>
  <c r="L15" i="17"/>
  <c r="I15" i="17"/>
  <c r="K14" i="17"/>
  <c r="J14" i="17"/>
  <c r="L14" i="17"/>
  <c r="I14" i="17"/>
  <c r="K13" i="17"/>
  <c r="J13" i="17"/>
  <c r="L13" i="17"/>
  <c r="I13" i="17"/>
  <c r="K12" i="17"/>
  <c r="J12" i="17"/>
  <c r="L12" i="17"/>
  <c r="I12" i="17"/>
  <c r="K11" i="17"/>
  <c r="K41" i="17" s="1"/>
  <c r="J11" i="17"/>
  <c r="L11" i="17"/>
  <c r="I11" i="17"/>
  <c r="J20" i="15"/>
  <c r="J17" i="12"/>
  <c r="K10" i="1"/>
  <c r="J30" i="12"/>
  <c r="I30" i="12"/>
  <c r="Z79" i="14"/>
  <c r="E16" i="13"/>
  <c r="S76" i="14"/>
  <c r="F16" i="13" s="1"/>
  <c r="P76" i="14"/>
  <c r="K75" i="14"/>
  <c r="J75" i="14"/>
  <c r="M75" i="14"/>
  <c r="I75" i="14"/>
  <c r="K74" i="14"/>
  <c r="J74" i="14"/>
  <c r="L74" i="14"/>
  <c r="I74" i="14"/>
  <c r="K73" i="14"/>
  <c r="J73" i="14"/>
  <c r="L73" i="14"/>
  <c r="I73" i="14"/>
  <c r="K72" i="14"/>
  <c r="J72" i="14"/>
  <c r="M72" i="14"/>
  <c r="I72" i="14"/>
  <c r="K71" i="14"/>
  <c r="J71" i="14"/>
  <c r="L71" i="14"/>
  <c r="I71" i="14"/>
  <c r="K70" i="14"/>
  <c r="J70" i="14"/>
  <c r="M70" i="14"/>
  <c r="M76" i="14" s="1"/>
  <c r="C16" i="13" s="1"/>
  <c r="I70" i="14"/>
  <c r="K69" i="14"/>
  <c r="J69" i="14"/>
  <c r="L69" i="14"/>
  <c r="I69" i="14"/>
  <c r="K68" i="14"/>
  <c r="J68" i="14"/>
  <c r="L68" i="14"/>
  <c r="I68" i="14"/>
  <c r="K67" i="14"/>
  <c r="J67" i="14"/>
  <c r="L67" i="14"/>
  <c r="I67" i="14"/>
  <c r="K66" i="14"/>
  <c r="J66" i="14"/>
  <c r="L66" i="14"/>
  <c r="L76" i="14" s="1"/>
  <c r="B16" i="13" s="1"/>
  <c r="I66" i="14"/>
  <c r="I76" i="14" s="1"/>
  <c r="D16" i="13" s="1"/>
  <c r="E15" i="13"/>
  <c r="S63" i="14"/>
  <c r="S78" i="14" s="1"/>
  <c r="F17" i="13" s="1"/>
  <c r="P63" i="14"/>
  <c r="P78" i="14" s="1"/>
  <c r="E17" i="13" s="1"/>
  <c r="K62" i="14"/>
  <c r="J62" i="14"/>
  <c r="M62" i="14"/>
  <c r="I62" i="14"/>
  <c r="K61" i="14"/>
  <c r="J61" i="14"/>
  <c r="M61" i="14"/>
  <c r="I61" i="14"/>
  <c r="K60" i="14"/>
  <c r="J60" i="14"/>
  <c r="M60" i="14"/>
  <c r="I60" i="14"/>
  <c r="K59" i="14"/>
  <c r="J59" i="14"/>
  <c r="M59" i="14"/>
  <c r="I59" i="14"/>
  <c r="K58" i="14"/>
  <c r="J58" i="14"/>
  <c r="L58" i="14"/>
  <c r="I58" i="14"/>
  <c r="K57" i="14"/>
  <c r="J57" i="14"/>
  <c r="L57" i="14"/>
  <c r="I57" i="14"/>
  <c r="K56" i="14"/>
  <c r="J56" i="14"/>
  <c r="L56" i="14"/>
  <c r="I56" i="14"/>
  <c r="K55" i="14"/>
  <c r="J55" i="14"/>
  <c r="L55" i="14"/>
  <c r="I55" i="14"/>
  <c r="K54" i="14"/>
  <c r="J54" i="14"/>
  <c r="L54" i="14"/>
  <c r="I54" i="14"/>
  <c r="K53" i="14"/>
  <c r="J53" i="14"/>
  <c r="L53" i="14"/>
  <c r="I53" i="14"/>
  <c r="K52" i="14"/>
  <c r="J52" i="14"/>
  <c r="L52" i="14"/>
  <c r="I52" i="14"/>
  <c r="K51" i="14"/>
  <c r="J51" i="14"/>
  <c r="L51" i="14"/>
  <c r="I51" i="14"/>
  <c r="K50" i="14"/>
  <c r="J50" i="14"/>
  <c r="L50" i="14"/>
  <c r="I50" i="14"/>
  <c r="K49" i="14"/>
  <c r="J49" i="14"/>
  <c r="L49" i="14"/>
  <c r="I49" i="14"/>
  <c r="K48" i="14"/>
  <c r="J48" i="14"/>
  <c r="M48" i="14"/>
  <c r="I48" i="14"/>
  <c r="K47" i="14"/>
  <c r="J47" i="14"/>
  <c r="L47" i="14"/>
  <c r="I47" i="14"/>
  <c r="K46" i="14"/>
  <c r="J46" i="14"/>
  <c r="L46" i="14"/>
  <c r="I46" i="14"/>
  <c r="K45" i="14"/>
  <c r="J45" i="14"/>
  <c r="L45" i="14"/>
  <c r="I45" i="14"/>
  <c r="K44" i="14"/>
  <c r="J44" i="14"/>
  <c r="L44" i="14"/>
  <c r="I44" i="14"/>
  <c r="K43" i="14"/>
  <c r="J43" i="14"/>
  <c r="L43" i="14"/>
  <c r="I43" i="14"/>
  <c r="K42" i="14"/>
  <c r="J42" i="14"/>
  <c r="L42" i="14"/>
  <c r="I42" i="14"/>
  <c r="K41" i="14"/>
  <c r="J41" i="14"/>
  <c r="L41" i="14"/>
  <c r="I41" i="14"/>
  <c r="K40" i="14"/>
  <c r="J40" i="14"/>
  <c r="M40" i="14"/>
  <c r="I40" i="14"/>
  <c r="K39" i="14"/>
  <c r="J39" i="14"/>
  <c r="L39" i="14"/>
  <c r="I39" i="14"/>
  <c r="K38" i="14"/>
  <c r="J38" i="14"/>
  <c r="M38" i="14"/>
  <c r="I38" i="14"/>
  <c r="K37" i="14"/>
  <c r="J37" i="14"/>
  <c r="L37" i="14"/>
  <c r="I37" i="14"/>
  <c r="K36" i="14"/>
  <c r="J36" i="14"/>
  <c r="M36" i="14"/>
  <c r="I36" i="14"/>
  <c r="K35" i="14"/>
  <c r="J35" i="14"/>
  <c r="L35" i="14"/>
  <c r="I35" i="14"/>
  <c r="K34" i="14"/>
  <c r="J34" i="14"/>
  <c r="M34" i="14"/>
  <c r="I34" i="14"/>
  <c r="K33" i="14"/>
  <c r="J33" i="14"/>
  <c r="L33" i="14"/>
  <c r="I33" i="14"/>
  <c r="K32" i="14"/>
  <c r="J32" i="14"/>
  <c r="L32" i="14"/>
  <c r="I32" i="14"/>
  <c r="K31" i="14"/>
  <c r="J31" i="14"/>
  <c r="L31" i="14"/>
  <c r="I31" i="14"/>
  <c r="K30" i="14"/>
  <c r="J30" i="14"/>
  <c r="L30" i="14"/>
  <c r="I30" i="14"/>
  <c r="K29" i="14"/>
  <c r="J29" i="14"/>
  <c r="M29" i="14"/>
  <c r="I29" i="14"/>
  <c r="K28" i="14"/>
  <c r="J28" i="14"/>
  <c r="M28" i="14"/>
  <c r="I28" i="14"/>
  <c r="K27" i="14"/>
  <c r="J27" i="14"/>
  <c r="L27" i="14"/>
  <c r="I27" i="14"/>
  <c r="K26" i="14"/>
  <c r="J26" i="14"/>
  <c r="M26" i="14"/>
  <c r="I26" i="14"/>
  <c r="K25" i="14"/>
  <c r="J25" i="14"/>
  <c r="M25" i="14"/>
  <c r="I25" i="14"/>
  <c r="K24" i="14"/>
  <c r="J24" i="14"/>
  <c r="L24" i="14"/>
  <c r="I24" i="14"/>
  <c r="K23" i="14"/>
  <c r="J23" i="14"/>
  <c r="L23" i="14"/>
  <c r="I23" i="14"/>
  <c r="K22" i="14"/>
  <c r="J22" i="14"/>
  <c r="L22" i="14"/>
  <c r="I22" i="14"/>
  <c r="K21" i="14"/>
  <c r="J21" i="14"/>
  <c r="M21" i="14"/>
  <c r="I21" i="14"/>
  <c r="K20" i="14"/>
  <c r="J20" i="14"/>
  <c r="L20" i="14"/>
  <c r="I20" i="14"/>
  <c r="K19" i="14"/>
  <c r="J19" i="14"/>
  <c r="M19" i="14"/>
  <c r="I19" i="14"/>
  <c r="K18" i="14"/>
  <c r="J18" i="14"/>
  <c r="L18" i="14"/>
  <c r="L63" i="14" s="1"/>
  <c r="B15" i="13" s="1"/>
  <c r="I18" i="14"/>
  <c r="S14" i="14"/>
  <c r="F12" i="13" s="1"/>
  <c r="F11" i="13"/>
  <c r="S12" i="14"/>
  <c r="S79" i="14" s="1"/>
  <c r="F19" i="13" s="1"/>
  <c r="P12" i="14"/>
  <c r="H12" i="14"/>
  <c r="M12" i="14"/>
  <c r="K11" i="14"/>
  <c r="K79" i="14" s="1"/>
  <c r="J11" i="14"/>
  <c r="L11" i="14"/>
  <c r="I11" i="14"/>
  <c r="J20" i="12"/>
  <c r="J17" i="9"/>
  <c r="J20" i="9" s="1"/>
  <c r="K9" i="1"/>
  <c r="I30" i="9"/>
  <c r="J30" i="9" s="1"/>
  <c r="Z64" i="11"/>
  <c r="S61" i="11"/>
  <c r="F20" i="10" s="1"/>
  <c r="P61" i="11"/>
  <c r="E20" i="10" s="1"/>
  <c r="M61" i="11"/>
  <c r="C20" i="10" s="1"/>
  <c r="K60" i="11"/>
  <c r="J60" i="11"/>
  <c r="L60" i="11"/>
  <c r="I60" i="11"/>
  <c r="K59" i="11"/>
  <c r="J59" i="11"/>
  <c r="L59" i="11"/>
  <c r="L61" i="11" s="1"/>
  <c r="B20" i="10" s="1"/>
  <c r="I59" i="11"/>
  <c r="I61" i="11" s="1"/>
  <c r="D20" i="10" s="1"/>
  <c r="S56" i="11"/>
  <c r="S63" i="11" s="1"/>
  <c r="F21" i="10" s="1"/>
  <c r="P56" i="11"/>
  <c r="E19" i="10" s="1"/>
  <c r="H56" i="11"/>
  <c r="M56" i="11"/>
  <c r="M63" i="11" s="1"/>
  <c r="C21" i="10" s="1"/>
  <c r="E17" i="9" s="1"/>
  <c r="K55" i="11"/>
  <c r="J55" i="11"/>
  <c r="L55" i="11"/>
  <c r="I55" i="11"/>
  <c r="K54" i="11"/>
  <c r="J54" i="11"/>
  <c r="L54" i="11"/>
  <c r="I54" i="11"/>
  <c r="K53" i="11"/>
  <c r="J53" i="11"/>
  <c r="L53" i="11"/>
  <c r="I53" i="11"/>
  <c r="K52" i="11"/>
  <c r="J52" i="11"/>
  <c r="L52" i="11"/>
  <c r="I52" i="11"/>
  <c r="K51" i="11"/>
  <c r="J51" i="11"/>
  <c r="L51" i="11"/>
  <c r="L56" i="11" s="1"/>
  <c r="B19" i="10" s="1"/>
  <c r="I51" i="11"/>
  <c r="S45" i="11"/>
  <c r="F15" i="10" s="1"/>
  <c r="P45" i="11"/>
  <c r="E15" i="10" s="1"/>
  <c r="H45" i="11"/>
  <c r="M45" i="11"/>
  <c r="C15" i="10" s="1"/>
  <c r="K44" i="11"/>
  <c r="J44" i="11"/>
  <c r="L44" i="11"/>
  <c r="L45" i="11" s="1"/>
  <c r="B15" i="10" s="1"/>
  <c r="I44" i="11"/>
  <c r="I45" i="11" s="1"/>
  <c r="D15" i="10" s="1"/>
  <c r="S41" i="11"/>
  <c r="F14" i="10" s="1"/>
  <c r="P41" i="11"/>
  <c r="E14" i="10" s="1"/>
  <c r="H41" i="11"/>
  <c r="M41" i="11"/>
  <c r="C14" i="10" s="1"/>
  <c r="K40" i="11"/>
  <c r="J40" i="11"/>
  <c r="L40" i="11"/>
  <c r="I40" i="11"/>
  <c r="K39" i="11"/>
  <c r="J39" i="11"/>
  <c r="L39" i="11"/>
  <c r="I39" i="11"/>
  <c r="K38" i="11"/>
  <c r="J38" i="11"/>
  <c r="L38" i="11"/>
  <c r="L41" i="11" s="1"/>
  <c r="B14" i="10" s="1"/>
  <c r="I38" i="11"/>
  <c r="I41" i="11" s="1"/>
  <c r="D14" i="10" s="1"/>
  <c r="S35" i="11"/>
  <c r="F13" i="10" s="1"/>
  <c r="P35" i="11"/>
  <c r="E13" i="10" s="1"/>
  <c r="H35" i="11"/>
  <c r="M35" i="11"/>
  <c r="C13" i="10" s="1"/>
  <c r="K34" i="11"/>
  <c r="J34" i="11"/>
  <c r="L34" i="11"/>
  <c r="I34" i="11"/>
  <c r="K33" i="11"/>
  <c r="J33" i="11"/>
  <c r="L33" i="11"/>
  <c r="I33" i="11"/>
  <c r="K32" i="11"/>
  <c r="J32" i="11"/>
  <c r="L32" i="11"/>
  <c r="I32" i="11"/>
  <c r="K31" i="11"/>
  <c r="J31" i="11"/>
  <c r="L31" i="11"/>
  <c r="L35" i="11" s="1"/>
  <c r="B13" i="10" s="1"/>
  <c r="I31" i="11"/>
  <c r="I35" i="11" s="1"/>
  <c r="D13" i="10" s="1"/>
  <c r="E12" i="10"/>
  <c r="S28" i="11"/>
  <c r="F12" i="10" s="1"/>
  <c r="P28" i="11"/>
  <c r="H28" i="11"/>
  <c r="M28" i="11"/>
  <c r="C12" i="10" s="1"/>
  <c r="K27" i="11"/>
  <c r="J27" i="11"/>
  <c r="L27" i="11"/>
  <c r="I27" i="11"/>
  <c r="K26" i="11"/>
  <c r="J26" i="11"/>
  <c r="L26" i="11"/>
  <c r="I26" i="11"/>
  <c r="K25" i="11"/>
  <c r="J25" i="11"/>
  <c r="L25" i="11"/>
  <c r="I25" i="11"/>
  <c r="K24" i="11"/>
  <c r="J24" i="11"/>
  <c r="L24" i="11"/>
  <c r="I24" i="11"/>
  <c r="K23" i="11"/>
  <c r="J23" i="11"/>
  <c r="L23" i="11"/>
  <c r="I23" i="11"/>
  <c r="K22" i="11"/>
  <c r="J22" i="11"/>
  <c r="L22" i="11"/>
  <c r="L28" i="11" s="1"/>
  <c r="B12" i="10" s="1"/>
  <c r="I22" i="11"/>
  <c r="I28" i="11" s="1"/>
  <c r="D12" i="10" s="1"/>
  <c r="E11" i="10"/>
  <c r="S19" i="11"/>
  <c r="P19" i="11"/>
  <c r="H19" i="11"/>
  <c r="M19" i="11"/>
  <c r="K18" i="11"/>
  <c r="J18" i="11"/>
  <c r="L18" i="11"/>
  <c r="I18" i="11"/>
  <c r="K17" i="11"/>
  <c r="J17" i="11"/>
  <c r="L17" i="11"/>
  <c r="I17" i="11"/>
  <c r="K16" i="11"/>
  <c r="J16" i="11"/>
  <c r="L16" i="11"/>
  <c r="I16" i="11"/>
  <c r="K15" i="11"/>
  <c r="J15" i="11"/>
  <c r="L15" i="11"/>
  <c r="I15" i="11"/>
  <c r="K14" i="11"/>
  <c r="J14" i="11"/>
  <c r="L14" i="11"/>
  <c r="I14" i="11"/>
  <c r="K13" i="11"/>
  <c r="J13" i="11"/>
  <c r="L13" i="11"/>
  <c r="I13" i="11"/>
  <c r="K12" i="11"/>
  <c r="J12" i="11"/>
  <c r="L12" i="11"/>
  <c r="I12" i="11"/>
  <c r="K11" i="11"/>
  <c r="K64" i="11" s="1"/>
  <c r="J11" i="11"/>
  <c r="L11" i="11"/>
  <c r="I11" i="11"/>
  <c r="J17" i="6"/>
  <c r="K8" i="1"/>
  <c r="I30" i="6"/>
  <c r="J30" i="6" s="1"/>
  <c r="Z66" i="8"/>
  <c r="S63" i="8"/>
  <c r="S65" i="8" s="1"/>
  <c r="F21" i="7" s="1"/>
  <c r="P63" i="8"/>
  <c r="E20" i="7" s="1"/>
  <c r="M63" i="8"/>
  <c r="M65" i="8" s="1"/>
  <c r="C21" i="7" s="1"/>
  <c r="E17" i="6" s="1"/>
  <c r="K62" i="8"/>
  <c r="J62" i="8"/>
  <c r="L62" i="8"/>
  <c r="I62" i="8"/>
  <c r="K61" i="8"/>
  <c r="J61" i="8"/>
  <c r="L61" i="8"/>
  <c r="I61" i="8"/>
  <c r="K60" i="8"/>
  <c r="J60" i="8"/>
  <c r="L60" i="8"/>
  <c r="I60" i="8"/>
  <c r="F16" i="7"/>
  <c r="S54" i="8"/>
  <c r="P54" i="8"/>
  <c r="E16" i="7" s="1"/>
  <c r="H54" i="8"/>
  <c r="M54" i="8"/>
  <c r="C16" i="7" s="1"/>
  <c r="K53" i="8"/>
  <c r="J53" i="8"/>
  <c r="L53" i="8"/>
  <c r="L54" i="8" s="1"/>
  <c r="B16" i="7" s="1"/>
  <c r="I53" i="8"/>
  <c r="I54" i="8" s="1"/>
  <c r="D16" i="7" s="1"/>
  <c r="E15" i="7"/>
  <c r="S50" i="8"/>
  <c r="F15" i="7" s="1"/>
  <c r="P50" i="8"/>
  <c r="K49" i="8"/>
  <c r="J49" i="8"/>
  <c r="L49" i="8"/>
  <c r="I49" i="8"/>
  <c r="K48" i="8"/>
  <c r="J48" i="8"/>
  <c r="M48" i="8"/>
  <c r="I48" i="8"/>
  <c r="K47" i="8"/>
  <c r="J47" i="8"/>
  <c r="M47" i="8"/>
  <c r="I47" i="8"/>
  <c r="K46" i="8"/>
  <c r="J46" i="8"/>
  <c r="L46" i="8"/>
  <c r="I46" i="8"/>
  <c r="K45" i="8"/>
  <c r="J45" i="8"/>
  <c r="M45" i="8"/>
  <c r="H50" i="8" s="1"/>
  <c r="I45" i="8"/>
  <c r="K44" i="8"/>
  <c r="J44" i="8"/>
  <c r="L44" i="8"/>
  <c r="L50" i="8" s="1"/>
  <c r="B15" i="7" s="1"/>
  <c r="I44" i="8"/>
  <c r="I50" i="8" s="1"/>
  <c r="D15" i="7" s="1"/>
  <c r="E14" i="7"/>
  <c r="S41" i="8"/>
  <c r="F14" i="7" s="1"/>
  <c r="P41" i="8"/>
  <c r="H41" i="8"/>
  <c r="M41" i="8"/>
  <c r="C14" i="7" s="1"/>
  <c r="K40" i="8"/>
  <c r="J40" i="8"/>
  <c r="L40" i="8"/>
  <c r="L41" i="8" s="1"/>
  <c r="B14" i="7" s="1"/>
  <c r="I40" i="8"/>
  <c r="I41" i="8" s="1"/>
  <c r="D14" i="7" s="1"/>
  <c r="S37" i="8"/>
  <c r="F13" i="7" s="1"/>
  <c r="P37" i="8"/>
  <c r="E13" i="7" s="1"/>
  <c r="K36" i="8"/>
  <c r="J36" i="8"/>
  <c r="M36" i="8"/>
  <c r="H37" i="8" s="1"/>
  <c r="I36" i="8"/>
  <c r="K35" i="8"/>
  <c r="J35" i="8"/>
  <c r="L35" i="8"/>
  <c r="I35" i="8"/>
  <c r="K34" i="8"/>
  <c r="J34" i="8"/>
  <c r="L34" i="8"/>
  <c r="L37" i="8" s="1"/>
  <c r="B13" i="7" s="1"/>
  <c r="I34" i="8"/>
  <c r="I37" i="8" s="1"/>
  <c r="D13" i="7" s="1"/>
  <c r="E12" i="7"/>
  <c r="S31" i="8"/>
  <c r="F12" i="7" s="1"/>
  <c r="P31" i="8"/>
  <c r="H31" i="8"/>
  <c r="M31" i="8"/>
  <c r="C12" i="7" s="1"/>
  <c r="K30" i="8"/>
  <c r="J30" i="8"/>
  <c r="L30" i="8"/>
  <c r="I30" i="8"/>
  <c r="K29" i="8"/>
  <c r="J29" i="8"/>
  <c r="L29" i="8"/>
  <c r="I29" i="8"/>
  <c r="K28" i="8"/>
  <c r="J28" i="8"/>
  <c r="L28" i="8"/>
  <c r="I28" i="8"/>
  <c r="K27" i="8"/>
  <c r="J27" i="8"/>
  <c r="L27" i="8"/>
  <c r="L31" i="8" s="1"/>
  <c r="B12" i="7" s="1"/>
  <c r="I27" i="8"/>
  <c r="I31" i="8" s="1"/>
  <c r="D12" i="7" s="1"/>
  <c r="S24" i="8"/>
  <c r="S56" i="8" s="1"/>
  <c r="F17" i="7" s="1"/>
  <c r="P24" i="8"/>
  <c r="K23" i="8"/>
  <c r="J23" i="8"/>
  <c r="M23" i="8"/>
  <c r="I23" i="8"/>
  <c r="K22" i="8"/>
  <c r="J22" i="8"/>
  <c r="M22" i="8"/>
  <c r="I22" i="8"/>
  <c r="K21" i="8"/>
  <c r="J21" i="8"/>
  <c r="L21" i="8"/>
  <c r="I21" i="8"/>
  <c r="K20" i="8"/>
  <c r="J20" i="8"/>
  <c r="L20" i="8"/>
  <c r="I20" i="8"/>
  <c r="K19" i="8"/>
  <c r="J19" i="8"/>
  <c r="L19" i="8"/>
  <c r="I19" i="8"/>
  <c r="K18" i="8"/>
  <c r="J18" i="8"/>
  <c r="L18" i="8"/>
  <c r="I18" i="8"/>
  <c r="K17" i="8"/>
  <c r="J17" i="8"/>
  <c r="L17" i="8"/>
  <c r="I17" i="8"/>
  <c r="K16" i="8"/>
  <c r="J16" i="8"/>
  <c r="L16" i="8"/>
  <c r="I16" i="8"/>
  <c r="K15" i="8"/>
  <c r="J15" i="8"/>
  <c r="L15" i="8"/>
  <c r="I15" i="8"/>
  <c r="K14" i="8"/>
  <c r="J14" i="8"/>
  <c r="L14" i="8"/>
  <c r="I14" i="8"/>
  <c r="K13" i="8"/>
  <c r="J13" i="8"/>
  <c r="L13" i="8"/>
  <c r="I13" i="8"/>
  <c r="K12" i="8"/>
  <c r="J12" i="8"/>
  <c r="L12" i="8"/>
  <c r="I12" i="8"/>
  <c r="K11" i="8"/>
  <c r="K66" i="8" s="1"/>
  <c r="J11" i="8"/>
  <c r="L11" i="8"/>
  <c r="I11" i="8"/>
  <c r="J20" i="6"/>
  <c r="J17" i="3"/>
  <c r="K7" i="1"/>
  <c r="I30" i="3"/>
  <c r="J30" i="3" s="1"/>
  <c r="Z195" i="5"/>
  <c r="E31" i="4"/>
  <c r="S192" i="5"/>
  <c r="F31" i="4" s="1"/>
  <c r="P192" i="5"/>
  <c r="M192" i="5"/>
  <c r="C31" i="4" s="1"/>
  <c r="K191" i="5"/>
  <c r="J191" i="5"/>
  <c r="L191" i="5"/>
  <c r="I191" i="5"/>
  <c r="K190" i="5"/>
  <c r="J190" i="5"/>
  <c r="L190" i="5"/>
  <c r="L192" i="5" s="1"/>
  <c r="B31" i="4" s="1"/>
  <c r="I190" i="5"/>
  <c r="I192" i="5" s="1"/>
  <c r="D31" i="4" s="1"/>
  <c r="E30" i="4"/>
  <c r="S187" i="5"/>
  <c r="F30" i="4" s="1"/>
  <c r="P187" i="5"/>
  <c r="H187" i="5"/>
  <c r="M187" i="5"/>
  <c r="C30" i="4" s="1"/>
  <c r="K186" i="5"/>
  <c r="J186" i="5"/>
  <c r="L186" i="5"/>
  <c r="I186" i="5"/>
  <c r="K185" i="5"/>
  <c r="J185" i="5"/>
  <c r="L185" i="5"/>
  <c r="L187" i="5" s="1"/>
  <c r="B30" i="4" s="1"/>
  <c r="I185" i="5"/>
  <c r="I187" i="5" s="1"/>
  <c r="D30" i="4" s="1"/>
  <c r="F29" i="4"/>
  <c r="S182" i="5"/>
  <c r="P182" i="5"/>
  <c r="E29" i="4" s="1"/>
  <c r="M182" i="5"/>
  <c r="C29" i="4" s="1"/>
  <c r="K181" i="5"/>
  <c r="J181" i="5"/>
  <c r="L181" i="5"/>
  <c r="I181" i="5"/>
  <c r="K180" i="5"/>
  <c r="J180" i="5"/>
  <c r="M180" i="5"/>
  <c r="H182" i="5" s="1"/>
  <c r="I180" i="5"/>
  <c r="K179" i="5"/>
  <c r="J179" i="5"/>
  <c r="L179" i="5"/>
  <c r="I179" i="5"/>
  <c r="K178" i="5"/>
  <c r="J178" i="5"/>
  <c r="L178" i="5"/>
  <c r="I178" i="5"/>
  <c r="K177" i="5"/>
  <c r="J177" i="5"/>
  <c r="L177" i="5"/>
  <c r="L182" i="5" s="1"/>
  <c r="B29" i="4" s="1"/>
  <c r="I177" i="5"/>
  <c r="I182" i="5" s="1"/>
  <c r="D29" i="4" s="1"/>
  <c r="E28" i="4"/>
  <c r="S174" i="5"/>
  <c r="F28" i="4" s="1"/>
  <c r="P174" i="5"/>
  <c r="H174" i="5"/>
  <c r="M174" i="5"/>
  <c r="C28" i="4" s="1"/>
  <c r="K173" i="5"/>
  <c r="J173" i="5"/>
  <c r="L173" i="5"/>
  <c r="I173" i="5"/>
  <c r="K172" i="5"/>
  <c r="J172" i="5"/>
  <c r="L172" i="5"/>
  <c r="I172" i="5"/>
  <c r="K171" i="5"/>
  <c r="J171" i="5"/>
  <c r="L171" i="5"/>
  <c r="L174" i="5" s="1"/>
  <c r="B28" i="4" s="1"/>
  <c r="I171" i="5"/>
  <c r="I174" i="5" s="1"/>
  <c r="D28" i="4" s="1"/>
  <c r="F27" i="4"/>
  <c r="S168" i="5"/>
  <c r="P168" i="5"/>
  <c r="E27" i="4" s="1"/>
  <c r="M168" i="5"/>
  <c r="C27" i="4" s="1"/>
  <c r="K167" i="5"/>
  <c r="J167" i="5"/>
  <c r="L167" i="5"/>
  <c r="I167" i="5"/>
  <c r="K166" i="5"/>
  <c r="J166" i="5"/>
  <c r="M166" i="5"/>
  <c r="H168" i="5" s="1"/>
  <c r="I166" i="5"/>
  <c r="K165" i="5"/>
  <c r="J165" i="5"/>
  <c r="L165" i="5"/>
  <c r="I165" i="5"/>
  <c r="K164" i="5"/>
  <c r="J164" i="5"/>
  <c r="L164" i="5"/>
  <c r="I164" i="5"/>
  <c r="K163" i="5"/>
  <c r="J163" i="5"/>
  <c r="L163" i="5"/>
  <c r="I163" i="5"/>
  <c r="K162" i="5"/>
  <c r="J162" i="5"/>
  <c r="L162" i="5"/>
  <c r="I162" i="5"/>
  <c r="K161" i="5"/>
  <c r="J161" i="5"/>
  <c r="L161" i="5"/>
  <c r="I161" i="5"/>
  <c r="K160" i="5"/>
  <c r="J160" i="5"/>
  <c r="L160" i="5"/>
  <c r="L168" i="5" s="1"/>
  <c r="B27" i="4" s="1"/>
  <c r="I160" i="5"/>
  <c r="I168" i="5" s="1"/>
  <c r="D27" i="4" s="1"/>
  <c r="E26" i="4"/>
  <c r="S157" i="5"/>
  <c r="F26" i="4" s="1"/>
  <c r="P157" i="5"/>
  <c r="H157" i="5"/>
  <c r="M157" i="5"/>
  <c r="C26" i="4" s="1"/>
  <c r="K156" i="5"/>
  <c r="J156" i="5"/>
  <c r="L156" i="5"/>
  <c r="I156" i="5"/>
  <c r="K155" i="5"/>
  <c r="J155" i="5"/>
  <c r="L155" i="5"/>
  <c r="I155" i="5"/>
  <c r="K154" i="5"/>
  <c r="J154" i="5"/>
  <c r="L154" i="5"/>
  <c r="I154" i="5"/>
  <c r="K153" i="5"/>
  <c r="J153" i="5"/>
  <c r="L153" i="5"/>
  <c r="I153" i="5"/>
  <c r="K152" i="5"/>
  <c r="J152" i="5"/>
  <c r="L152" i="5"/>
  <c r="I152" i="5"/>
  <c r="K151" i="5"/>
  <c r="J151" i="5"/>
  <c r="L151" i="5"/>
  <c r="I151" i="5"/>
  <c r="K150" i="5"/>
  <c r="J150" i="5"/>
  <c r="L150" i="5"/>
  <c r="I150" i="5"/>
  <c r="K149" i="5"/>
  <c r="J149" i="5"/>
  <c r="L149" i="5"/>
  <c r="L157" i="5" s="1"/>
  <c r="B26" i="4" s="1"/>
  <c r="I149" i="5"/>
  <c r="I157" i="5" s="1"/>
  <c r="D26" i="4" s="1"/>
  <c r="F25" i="4"/>
  <c r="S146" i="5"/>
  <c r="P146" i="5"/>
  <c r="E25" i="4" s="1"/>
  <c r="H146" i="5"/>
  <c r="M146" i="5"/>
  <c r="C25" i="4" s="1"/>
  <c r="K145" i="5"/>
  <c r="J145" i="5"/>
  <c r="L145" i="5"/>
  <c r="I145" i="5"/>
  <c r="K144" i="5"/>
  <c r="J144" i="5"/>
  <c r="L144" i="5"/>
  <c r="L146" i="5" s="1"/>
  <c r="B25" i="4" s="1"/>
  <c r="I144" i="5"/>
  <c r="I146" i="5" s="1"/>
  <c r="D25" i="4" s="1"/>
  <c r="E24" i="4"/>
  <c r="S141" i="5"/>
  <c r="F24" i="4" s="1"/>
  <c r="P141" i="5"/>
  <c r="K140" i="5"/>
  <c r="J140" i="5"/>
  <c r="L140" i="5"/>
  <c r="I140" i="5"/>
  <c r="K139" i="5"/>
  <c r="J139" i="5"/>
  <c r="L139" i="5"/>
  <c r="I139" i="5"/>
  <c r="K138" i="5"/>
  <c r="J138" i="5"/>
  <c r="L138" i="5"/>
  <c r="I138" i="5"/>
  <c r="K137" i="5"/>
  <c r="J137" i="5"/>
  <c r="M137" i="5"/>
  <c r="I137" i="5"/>
  <c r="K136" i="5"/>
  <c r="J136" i="5"/>
  <c r="L136" i="5"/>
  <c r="I136" i="5"/>
  <c r="K135" i="5"/>
  <c r="J135" i="5"/>
  <c r="M135" i="5"/>
  <c r="H141" i="5" s="1"/>
  <c r="I135" i="5"/>
  <c r="K134" i="5"/>
  <c r="J134" i="5"/>
  <c r="L134" i="5"/>
  <c r="L141" i="5" s="1"/>
  <c r="B24" i="4" s="1"/>
  <c r="I134" i="5"/>
  <c r="I141" i="5" s="1"/>
  <c r="D24" i="4" s="1"/>
  <c r="F23" i="4"/>
  <c r="S131" i="5"/>
  <c r="P131" i="5"/>
  <c r="E23" i="4" s="1"/>
  <c r="M131" i="5"/>
  <c r="C23" i="4" s="1"/>
  <c r="K130" i="5"/>
  <c r="J130" i="5"/>
  <c r="L130" i="5"/>
  <c r="I130" i="5"/>
  <c r="K129" i="5"/>
  <c r="J129" i="5"/>
  <c r="L129" i="5"/>
  <c r="I129" i="5"/>
  <c r="K128" i="5"/>
  <c r="J128" i="5"/>
  <c r="L128" i="5"/>
  <c r="I128" i="5"/>
  <c r="K127" i="5"/>
  <c r="J127" i="5"/>
  <c r="M127" i="5"/>
  <c r="H131" i="5" s="1"/>
  <c r="I127" i="5"/>
  <c r="K126" i="5"/>
  <c r="J126" i="5"/>
  <c r="L126" i="5"/>
  <c r="L131" i="5" s="1"/>
  <c r="B23" i="4" s="1"/>
  <c r="I126" i="5"/>
  <c r="I131" i="5" s="1"/>
  <c r="D23" i="4" s="1"/>
  <c r="E22" i="4"/>
  <c r="S123" i="5"/>
  <c r="F22" i="4" s="1"/>
  <c r="P123" i="5"/>
  <c r="K122" i="5"/>
  <c r="J122" i="5"/>
  <c r="L122" i="5"/>
  <c r="I122" i="5"/>
  <c r="K121" i="5"/>
  <c r="J121" i="5"/>
  <c r="M121" i="5"/>
  <c r="I121" i="5"/>
  <c r="K120" i="5"/>
  <c r="J120" i="5"/>
  <c r="L120" i="5"/>
  <c r="I120" i="5"/>
  <c r="K119" i="5"/>
  <c r="J119" i="5"/>
  <c r="M119" i="5"/>
  <c r="I119" i="5"/>
  <c r="K118" i="5"/>
  <c r="J118" i="5"/>
  <c r="L118" i="5"/>
  <c r="I118" i="5"/>
  <c r="K117" i="5"/>
  <c r="J117" i="5"/>
  <c r="M117" i="5"/>
  <c r="I117" i="5"/>
  <c r="K116" i="5"/>
  <c r="J116" i="5"/>
  <c r="L116" i="5"/>
  <c r="I116" i="5"/>
  <c r="K115" i="5"/>
  <c r="J115" i="5"/>
  <c r="M115" i="5"/>
  <c r="I115" i="5"/>
  <c r="K114" i="5"/>
  <c r="J114" i="5"/>
  <c r="L114" i="5"/>
  <c r="I114" i="5"/>
  <c r="K113" i="5"/>
  <c r="J113" i="5"/>
  <c r="M113" i="5"/>
  <c r="I113" i="5"/>
  <c r="K112" i="5"/>
  <c r="J112" i="5"/>
  <c r="L112" i="5"/>
  <c r="I112" i="5"/>
  <c r="K111" i="5"/>
  <c r="J111" i="5"/>
  <c r="M111" i="5"/>
  <c r="I111" i="5"/>
  <c r="K110" i="5"/>
  <c r="J110" i="5"/>
  <c r="L110" i="5"/>
  <c r="I110" i="5"/>
  <c r="K109" i="5"/>
  <c r="J109" i="5"/>
  <c r="M109" i="5"/>
  <c r="I109" i="5"/>
  <c r="K108" i="5"/>
  <c r="J108" i="5"/>
  <c r="L108" i="5"/>
  <c r="I108" i="5"/>
  <c r="K107" i="5"/>
  <c r="J107" i="5"/>
  <c r="L107" i="5"/>
  <c r="I107" i="5"/>
  <c r="K106" i="5"/>
  <c r="J106" i="5"/>
  <c r="L106" i="5"/>
  <c r="I106" i="5"/>
  <c r="K105" i="5"/>
  <c r="J105" i="5"/>
  <c r="L105" i="5"/>
  <c r="I105" i="5"/>
  <c r="K104" i="5"/>
  <c r="J104" i="5"/>
  <c r="L104" i="5"/>
  <c r="I104" i="5"/>
  <c r="K103" i="5"/>
  <c r="J103" i="5"/>
  <c r="M103" i="5"/>
  <c r="I103" i="5"/>
  <c r="K102" i="5"/>
  <c r="J102" i="5"/>
  <c r="M102" i="5"/>
  <c r="H123" i="5" s="1"/>
  <c r="I102" i="5"/>
  <c r="K101" i="5"/>
  <c r="J101" i="5"/>
  <c r="L101" i="5"/>
  <c r="L123" i="5" s="1"/>
  <c r="B22" i="4" s="1"/>
  <c r="I101" i="5"/>
  <c r="I123" i="5" s="1"/>
  <c r="D22" i="4" s="1"/>
  <c r="E21" i="4"/>
  <c r="S98" i="5"/>
  <c r="S194" i="5" s="1"/>
  <c r="F32" i="4" s="1"/>
  <c r="P98" i="5"/>
  <c r="P194" i="5" s="1"/>
  <c r="E32" i="4" s="1"/>
  <c r="K97" i="5"/>
  <c r="J97" i="5"/>
  <c r="L97" i="5"/>
  <c r="I97" i="5"/>
  <c r="K96" i="5"/>
  <c r="J96" i="5"/>
  <c r="M96" i="5"/>
  <c r="I96" i="5"/>
  <c r="K95" i="5"/>
  <c r="J95" i="5"/>
  <c r="L95" i="5"/>
  <c r="I95" i="5"/>
  <c r="K94" i="5"/>
  <c r="J94" i="5"/>
  <c r="M94" i="5"/>
  <c r="I94" i="5"/>
  <c r="K93" i="5"/>
  <c r="J93" i="5"/>
  <c r="L93" i="5"/>
  <c r="I93" i="5"/>
  <c r="K92" i="5"/>
  <c r="J92" i="5"/>
  <c r="M92" i="5"/>
  <c r="I92" i="5"/>
  <c r="K91" i="5"/>
  <c r="J91" i="5"/>
  <c r="L91" i="5"/>
  <c r="I91" i="5"/>
  <c r="K90" i="5"/>
  <c r="J90" i="5"/>
  <c r="M90" i="5"/>
  <c r="I90" i="5"/>
  <c r="K89" i="5"/>
  <c r="J89" i="5"/>
  <c r="L89" i="5"/>
  <c r="I89" i="5"/>
  <c r="K88" i="5"/>
  <c r="J88" i="5"/>
  <c r="M88" i="5"/>
  <c r="I88" i="5"/>
  <c r="K87" i="5"/>
  <c r="J87" i="5"/>
  <c r="L87" i="5"/>
  <c r="I87" i="5"/>
  <c r="E17" i="4"/>
  <c r="S81" i="5"/>
  <c r="F17" i="4" s="1"/>
  <c r="P81" i="5"/>
  <c r="H81" i="5"/>
  <c r="M81" i="5"/>
  <c r="C17" i="4" s="1"/>
  <c r="K80" i="5"/>
  <c r="J80" i="5"/>
  <c r="L80" i="5"/>
  <c r="L81" i="5" s="1"/>
  <c r="B17" i="4" s="1"/>
  <c r="I80" i="5"/>
  <c r="I81" i="5" s="1"/>
  <c r="D17" i="4" s="1"/>
  <c r="F16" i="4"/>
  <c r="S77" i="5"/>
  <c r="P77" i="5"/>
  <c r="E16" i="4" s="1"/>
  <c r="H77" i="5"/>
  <c r="M77" i="5"/>
  <c r="C16" i="4" s="1"/>
  <c r="K76" i="5"/>
  <c r="J76" i="5"/>
  <c r="L76" i="5"/>
  <c r="I76" i="5"/>
  <c r="K75" i="5"/>
  <c r="J75" i="5"/>
  <c r="L75" i="5"/>
  <c r="I75" i="5"/>
  <c r="K74" i="5"/>
  <c r="J74" i="5"/>
  <c r="L74" i="5"/>
  <c r="I74" i="5"/>
  <c r="K73" i="5"/>
  <c r="J73" i="5"/>
  <c r="L73" i="5"/>
  <c r="I73" i="5"/>
  <c r="K72" i="5"/>
  <c r="J72" i="5"/>
  <c r="L72" i="5"/>
  <c r="I72" i="5"/>
  <c r="K71" i="5"/>
  <c r="J71" i="5"/>
  <c r="L71" i="5"/>
  <c r="I71" i="5"/>
  <c r="K70" i="5"/>
  <c r="J70" i="5"/>
  <c r="L70" i="5"/>
  <c r="I70" i="5"/>
  <c r="K69" i="5"/>
  <c r="J69" i="5"/>
  <c r="L69" i="5"/>
  <c r="I69" i="5"/>
  <c r="K68" i="5"/>
  <c r="J68" i="5"/>
  <c r="L68" i="5"/>
  <c r="I68" i="5"/>
  <c r="K67" i="5"/>
  <c r="J67" i="5"/>
  <c r="L67" i="5"/>
  <c r="I67" i="5"/>
  <c r="K66" i="5"/>
  <c r="J66" i="5"/>
  <c r="L66" i="5"/>
  <c r="L77" i="5" s="1"/>
  <c r="B16" i="4" s="1"/>
  <c r="I66" i="5"/>
  <c r="I77" i="5" s="1"/>
  <c r="D16" i="4" s="1"/>
  <c r="E15" i="4"/>
  <c r="S63" i="5"/>
  <c r="F15" i="4" s="1"/>
  <c r="P63" i="5"/>
  <c r="H63" i="5"/>
  <c r="M63" i="5"/>
  <c r="C15" i="4" s="1"/>
  <c r="K62" i="5"/>
  <c r="J62" i="5"/>
  <c r="L62" i="5"/>
  <c r="I62" i="5"/>
  <c r="K61" i="5"/>
  <c r="J61" i="5"/>
  <c r="L61" i="5"/>
  <c r="I61" i="5"/>
  <c r="K60" i="5"/>
  <c r="J60" i="5"/>
  <c r="L60" i="5"/>
  <c r="I60" i="5"/>
  <c r="K59" i="5"/>
  <c r="J59" i="5"/>
  <c r="L59" i="5"/>
  <c r="I59" i="5"/>
  <c r="K58" i="5"/>
  <c r="J58" i="5"/>
  <c r="L58" i="5"/>
  <c r="I58" i="5"/>
  <c r="K57" i="5"/>
  <c r="J57" i="5"/>
  <c r="L57" i="5"/>
  <c r="I57" i="5"/>
  <c r="K56" i="5"/>
  <c r="J56" i="5"/>
  <c r="L56" i="5"/>
  <c r="I56" i="5"/>
  <c r="K55" i="5"/>
  <c r="J55" i="5"/>
  <c r="L55" i="5"/>
  <c r="I55" i="5"/>
  <c r="K54" i="5"/>
  <c r="J54" i="5"/>
  <c r="L54" i="5"/>
  <c r="I54" i="5"/>
  <c r="K53" i="5"/>
  <c r="J53" i="5"/>
  <c r="L53" i="5"/>
  <c r="L63" i="5" s="1"/>
  <c r="B15" i="4" s="1"/>
  <c r="I53" i="5"/>
  <c r="I63" i="5" s="1"/>
  <c r="D15" i="4" s="1"/>
  <c r="E14" i="4"/>
  <c r="S50" i="5"/>
  <c r="F14" i="4" s="1"/>
  <c r="P50" i="5"/>
  <c r="K49" i="5"/>
  <c r="J49" i="5"/>
  <c r="M49" i="5"/>
  <c r="H50" i="5" s="1"/>
  <c r="I49" i="5"/>
  <c r="K48" i="5"/>
  <c r="J48" i="5"/>
  <c r="L48" i="5"/>
  <c r="I48" i="5"/>
  <c r="K47" i="5"/>
  <c r="J47" i="5"/>
  <c r="L47" i="5"/>
  <c r="I47" i="5"/>
  <c r="K46" i="5"/>
  <c r="J46" i="5"/>
  <c r="L46" i="5"/>
  <c r="I46" i="5"/>
  <c r="K45" i="5"/>
  <c r="J45" i="5"/>
  <c r="L45" i="5"/>
  <c r="I45" i="5"/>
  <c r="K44" i="5"/>
  <c r="J44" i="5"/>
  <c r="L44" i="5"/>
  <c r="L50" i="5" s="1"/>
  <c r="B14" i="4" s="1"/>
  <c r="I44" i="5"/>
  <c r="I50" i="5" s="1"/>
  <c r="D14" i="4" s="1"/>
  <c r="S41" i="5"/>
  <c r="F13" i="4" s="1"/>
  <c r="P41" i="5"/>
  <c r="E13" i="4" s="1"/>
  <c r="H41" i="5"/>
  <c r="M41" i="5"/>
  <c r="C13" i="4" s="1"/>
  <c r="K40" i="5"/>
  <c r="J40" i="5"/>
  <c r="L40" i="5"/>
  <c r="I40" i="5"/>
  <c r="K39" i="5"/>
  <c r="J39" i="5"/>
  <c r="L39" i="5"/>
  <c r="I39" i="5"/>
  <c r="K38" i="5"/>
  <c r="J38" i="5"/>
  <c r="L38" i="5"/>
  <c r="I38" i="5"/>
  <c r="K37" i="5"/>
  <c r="J37" i="5"/>
  <c r="L37" i="5"/>
  <c r="I37" i="5"/>
  <c r="K36" i="5"/>
  <c r="J36" i="5"/>
  <c r="L36" i="5"/>
  <c r="I36" i="5"/>
  <c r="K35" i="5"/>
  <c r="J35" i="5"/>
  <c r="L35" i="5"/>
  <c r="I35" i="5"/>
  <c r="K34" i="5"/>
  <c r="J34" i="5"/>
  <c r="L34" i="5"/>
  <c r="I34" i="5"/>
  <c r="K33" i="5"/>
  <c r="J33" i="5"/>
  <c r="L33" i="5"/>
  <c r="I33" i="5"/>
  <c r="K32" i="5"/>
  <c r="J32" i="5"/>
  <c r="L32" i="5"/>
  <c r="L41" i="5" s="1"/>
  <c r="B13" i="4" s="1"/>
  <c r="I32" i="5"/>
  <c r="I41" i="5" s="1"/>
  <c r="D13" i="4" s="1"/>
  <c r="E12" i="4"/>
  <c r="S29" i="5"/>
  <c r="F12" i="4" s="1"/>
  <c r="P29" i="5"/>
  <c r="H29" i="5"/>
  <c r="M29" i="5"/>
  <c r="C12" i="4" s="1"/>
  <c r="K28" i="5"/>
  <c r="J28" i="5"/>
  <c r="L28" i="5"/>
  <c r="I28" i="5"/>
  <c r="K27" i="5"/>
  <c r="J27" i="5"/>
  <c r="L27" i="5"/>
  <c r="I27" i="5"/>
  <c r="K26" i="5"/>
  <c r="J26" i="5"/>
  <c r="L26" i="5"/>
  <c r="I26" i="5"/>
  <c r="K25" i="5"/>
  <c r="J25" i="5"/>
  <c r="L25" i="5"/>
  <c r="I25" i="5"/>
  <c r="K24" i="5"/>
  <c r="J24" i="5"/>
  <c r="L24" i="5"/>
  <c r="I24" i="5"/>
  <c r="K23" i="5"/>
  <c r="J23" i="5"/>
  <c r="L23" i="5"/>
  <c r="I23" i="5"/>
  <c r="K22" i="5"/>
  <c r="J22" i="5"/>
  <c r="L22" i="5"/>
  <c r="I22" i="5"/>
  <c r="K21" i="5"/>
  <c r="J21" i="5"/>
  <c r="L21" i="5"/>
  <c r="I21" i="5"/>
  <c r="K20" i="5"/>
  <c r="J20" i="5"/>
  <c r="L20" i="5"/>
  <c r="L29" i="5" s="1"/>
  <c r="B12" i="4" s="1"/>
  <c r="I20" i="5"/>
  <c r="I29" i="5" s="1"/>
  <c r="D12" i="4" s="1"/>
  <c r="F11" i="4"/>
  <c r="S17" i="5"/>
  <c r="S83" i="5" s="1"/>
  <c r="F18" i="4" s="1"/>
  <c r="P17" i="5"/>
  <c r="H17" i="5"/>
  <c r="M17" i="5"/>
  <c r="K16" i="5"/>
  <c r="J16" i="5"/>
  <c r="L16" i="5"/>
  <c r="I16" i="5"/>
  <c r="K15" i="5"/>
  <c r="J15" i="5"/>
  <c r="L15" i="5"/>
  <c r="I15" i="5"/>
  <c r="K14" i="5"/>
  <c r="J14" i="5"/>
  <c r="L14" i="5"/>
  <c r="I14" i="5"/>
  <c r="K13" i="5"/>
  <c r="J13" i="5"/>
  <c r="L13" i="5"/>
  <c r="I13" i="5"/>
  <c r="K12" i="5"/>
  <c r="J12" i="5"/>
  <c r="L12" i="5"/>
  <c r="I12" i="5"/>
  <c r="K11" i="5"/>
  <c r="K195" i="5" s="1"/>
  <c r="J11" i="5"/>
  <c r="L11" i="5"/>
  <c r="I11" i="5"/>
  <c r="J20" i="3"/>
  <c r="P77" i="23" l="1"/>
  <c r="E21" i="22" s="1"/>
  <c r="I25" i="23"/>
  <c r="D11" i="22" s="1"/>
  <c r="M25" i="23"/>
  <c r="C11" i="22" s="1"/>
  <c r="F11" i="22"/>
  <c r="H55" i="23"/>
  <c r="M70" i="23"/>
  <c r="C17" i="22" s="1"/>
  <c r="L76" i="23"/>
  <c r="B19" i="22" s="1"/>
  <c r="D16" i="21" s="1"/>
  <c r="P76" i="23"/>
  <c r="E19" i="22" s="1"/>
  <c r="S77" i="23"/>
  <c r="F21" i="22" s="1"/>
  <c r="L25" i="23"/>
  <c r="B11" i="22" s="1"/>
  <c r="H25" i="23"/>
  <c r="I76" i="23"/>
  <c r="D19" i="22" s="1"/>
  <c r="F16" i="21" s="1"/>
  <c r="J24" i="21"/>
  <c r="J23" i="21"/>
  <c r="F24" i="21"/>
  <c r="F22" i="21"/>
  <c r="F20" i="21"/>
  <c r="J22" i="21"/>
  <c r="F23" i="21"/>
  <c r="I51" i="20"/>
  <c r="D17" i="19" s="1"/>
  <c r="F18" i="18" s="1"/>
  <c r="F24" i="18" s="1"/>
  <c r="I12" i="20"/>
  <c r="D11" i="19" s="1"/>
  <c r="C11" i="19"/>
  <c r="H14" i="20"/>
  <c r="M14" i="20"/>
  <c r="C12" i="19" s="1"/>
  <c r="I38" i="20"/>
  <c r="D15" i="19" s="1"/>
  <c r="M38" i="20"/>
  <c r="C15" i="19" s="1"/>
  <c r="F15" i="19"/>
  <c r="L51" i="20"/>
  <c r="B17" i="19" s="1"/>
  <c r="D18" i="18" s="1"/>
  <c r="L12" i="20"/>
  <c r="B11" i="19" s="1"/>
  <c r="E11" i="19"/>
  <c r="I14" i="20"/>
  <c r="D12" i="19" s="1"/>
  <c r="F16" i="18" s="1"/>
  <c r="P14" i="20"/>
  <c r="E12" i="19" s="1"/>
  <c r="H38" i="20"/>
  <c r="J22" i="18"/>
  <c r="F20" i="18"/>
  <c r="E16" i="18"/>
  <c r="P41" i="17"/>
  <c r="E18" i="16" s="1"/>
  <c r="L20" i="17"/>
  <c r="B11" i="16" s="1"/>
  <c r="E11" i="16"/>
  <c r="L40" i="17"/>
  <c r="B16" i="16" s="1"/>
  <c r="P40" i="17"/>
  <c r="E16" i="16" s="1"/>
  <c r="H41" i="17"/>
  <c r="M41" i="17"/>
  <c r="C18" i="16" s="1"/>
  <c r="S41" i="17"/>
  <c r="F18" i="16" s="1"/>
  <c r="I20" i="17"/>
  <c r="D11" i="16" s="1"/>
  <c r="C11" i="16"/>
  <c r="I40" i="17"/>
  <c r="D16" i="16" s="1"/>
  <c r="F16" i="15" s="1"/>
  <c r="J24" i="15" s="1"/>
  <c r="D16" i="15"/>
  <c r="E16" i="15"/>
  <c r="J23" i="15"/>
  <c r="F20" i="15"/>
  <c r="F23" i="15"/>
  <c r="I78" i="14"/>
  <c r="D17" i="13" s="1"/>
  <c r="F18" i="12" s="1"/>
  <c r="F18" i="2" s="1"/>
  <c r="I12" i="14"/>
  <c r="D11" i="13" s="1"/>
  <c r="C11" i="13"/>
  <c r="H14" i="14"/>
  <c r="M14" i="14"/>
  <c r="C12" i="13" s="1"/>
  <c r="I63" i="14"/>
  <c r="D15" i="13" s="1"/>
  <c r="M63" i="14"/>
  <c r="C15" i="13" s="1"/>
  <c r="F15" i="13"/>
  <c r="L78" i="14"/>
  <c r="B17" i="13" s="1"/>
  <c r="D18" i="12" s="1"/>
  <c r="D18" i="2" s="1"/>
  <c r="L12" i="14"/>
  <c r="B11" i="13" s="1"/>
  <c r="E11" i="13"/>
  <c r="I14" i="14"/>
  <c r="D12" i="13" s="1"/>
  <c r="F16" i="12" s="1"/>
  <c r="P14" i="14"/>
  <c r="E12" i="13" s="1"/>
  <c r="H63" i="14"/>
  <c r="F22" i="12"/>
  <c r="E16" i="12"/>
  <c r="M64" i="11"/>
  <c r="C23" i="10" s="1"/>
  <c r="I63" i="11"/>
  <c r="D21" i="10" s="1"/>
  <c r="F17" i="9" s="1"/>
  <c r="I19" i="11"/>
  <c r="D11" i="10" s="1"/>
  <c r="F11" i="10"/>
  <c r="C11" i="10"/>
  <c r="H47" i="11"/>
  <c r="M47" i="11"/>
  <c r="C16" i="10" s="1"/>
  <c r="E16" i="9" s="1"/>
  <c r="S47" i="11"/>
  <c r="F16" i="10" s="1"/>
  <c r="I56" i="11"/>
  <c r="D19" i="10" s="1"/>
  <c r="F19" i="10"/>
  <c r="C19" i="10"/>
  <c r="L63" i="11"/>
  <c r="B21" i="10" s="1"/>
  <c r="D17" i="9" s="1"/>
  <c r="P63" i="11"/>
  <c r="E21" i="10" s="1"/>
  <c r="H64" i="11"/>
  <c r="L19" i="11"/>
  <c r="B11" i="10" s="1"/>
  <c r="I47" i="11"/>
  <c r="D16" i="10" s="1"/>
  <c r="L47" i="11"/>
  <c r="B16" i="10" s="1"/>
  <c r="P47" i="11"/>
  <c r="E16" i="10" s="1"/>
  <c r="D16" i="9"/>
  <c r="F16" i="9"/>
  <c r="I24" i="8"/>
  <c r="D11" i="7" s="1"/>
  <c r="M24" i="8"/>
  <c r="C11" i="7" s="1"/>
  <c r="F11" i="7"/>
  <c r="M37" i="8"/>
  <c r="C13" i="7" s="1"/>
  <c r="M50" i="8"/>
  <c r="C15" i="7" s="1"/>
  <c r="I56" i="8"/>
  <c r="D17" i="7" s="1"/>
  <c r="F16" i="6" s="1"/>
  <c r="P56" i="8"/>
  <c r="E17" i="7" s="1"/>
  <c r="L63" i="8"/>
  <c r="B20" i="7" s="1"/>
  <c r="F20" i="7"/>
  <c r="C20" i="7"/>
  <c r="P65" i="8"/>
  <c r="E21" i="7" s="1"/>
  <c r="S66" i="8"/>
  <c r="F23" i="7" s="1"/>
  <c r="L24" i="8"/>
  <c r="B11" i="7" s="1"/>
  <c r="H24" i="8"/>
  <c r="E11" i="7"/>
  <c r="I63" i="8"/>
  <c r="D20" i="7" s="1"/>
  <c r="I17" i="5"/>
  <c r="D11" i="4" s="1"/>
  <c r="L194" i="5"/>
  <c r="B32" i="4" s="1"/>
  <c r="D17" i="3" s="1"/>
  <c r="L17" i="5"/>
  <c r="B11" i="4" s="1"/>
  <c r="E11" i="4"/>
  <c r="M50" i="5"/>
  <c r="C14" i="4" s="1"/>
  <c r="P83" i="5"/>
  <c r="E18" i="4" s="1"/>
  <c r="L98" i="5"/>
  <c r="B21" i="4" s="1"/>
  <c r="H98" i="5"/>
  <c r="M123" i="5"/>
  <c r="C22" i="4" s="1"/>
  <c r="M141" i="5"/>
  <c r="C24" i="4" s="1"/>
  <c r="S195" i="5"/>
  <c r="F34" i="4" s="1"/>
  <c r="C11" i="4"/>
  <c r="I98" i="5"/>
  <c r="D21" i="4" s="1"/>
  <c r="M98" i="5"/>
  <c r="C21" i="4" s="1"/>
  <c r="F21" i="4"/>
  <c r="J23" i="18" l="1"/>
  <c r="J22" i="15"/>
  <c r="F24" i="15"/>
  <c r="F22" i="15"/>
  <c r="F23" i="12"/>
  <c r="J23" i="12"/>
  <c r="J26" i="12" s="1"/>
  <c r="F20" i="12"/>
  <c r="L65" i="8"/>
  <c r="B21" i="7" s="1"/>
  <c r="D17" i="6" s="1"/>
  <c r="D17" i="2" s="1"/>
  <c r="M76" i="23"/>
  <c r="M77" i="23"/>
  <c r="C21" i="22" s="1"/>
  <c r="I77" i="23"/>
  <c r="L77" i="23"/>
  <c r="B21" i="22" s="1"/>
  <c r="J26" i="21"/>
  <c r="M51" i="20"/>
  <c r="C17" i="19" s="1"/>
  <c r="E18" i="18" s="1"/>
  <c r="M52" i="20"/>
  <c r="C19" i="19" s="1"/>
  <c r="J24" i="18"/>
  <c r="F22" i="18"/>
  <c r="F23" i="18"/>
  <c r="L14" i="20"/>
  <c r="B12" i="19" s="1"/>
  <c r="D16" i="18" s="1"/>
  <c r="H52" i="20"/>
  <c r="L52" i="20"/>
  <c r="B19" i="19" s="1"/>
  <c r="P52" i="20"/>
  <c r="E19" i="19" s="1"/>
  <c r="I52" i="20"/>
  <c r="L41" i="17"/>
  <c r="B18" i="16" s="1"/>
  <c r="I41" i="17"/>
  <c r="M79" i="14"/>
  <c r="C19" i="13" s="1"/>
  <c r="M78" i="14"/>
  <c r="C17" i="13" s="1"/>
  <c r="E18" i="12" s="1"/>
  <c r="J22" i="12"/>
  <c r="F24" i="12"/>
  <c r="J24" i="12"/>
  <c r="L14" i="14"/>
  <c r="B12" i="13" s="1"/>
  <c r="D16" i="12" s="1"/>
  <c r="H79" i="14"/>
  <c r="P79" i="14"/>
  <c r="E19" i="13" s="1"/>
  <c r="I79" i="14"/>
  <c r="L79" i="14"/>
  <c r="B19" i="13" s="1"/>
  <c r="S64" i="11"/>
  <c r="F23" i="10" s="1"/>
  <c r="L64" i="11"/>
  <c r="B23" i="10" s="1"/>
  <c r="P64" i="11"/>
  <c r="E23" i="10" s="1"/>
  <c r="I64" i="11"/>
  <c r="J24" i="9"/>
  <c r="J23" i="9"/>
  <c r="F23" i="9"/>
  <c r="F24" i="9"/>
  <c r="F22" i="9"/>
  <c r="F20" i="9"/>
  <c r="J22" i="9"/>
  <c r="P66" i="8"/>
  <c r="E23" i="7" s="1"/>
  <c r="H56" i="8"/>
  <c r="L56" i="8"/>
  <c r="B17" i="7" s="1"/>
  <c r="D16" i="6" s="1"/>
  <c r="M56" i="8"/>
  <c r="I65" i="8"/>
  <c r="D21" i="7" s="1"/>
  <c r="F17" i="6" s="1"/>
  <c r="J22" i="6" s="1"/>
  <c r="I194" i="5"/>
  <c r="D32" i="4" s="1"/>
  <c r="F17" i="3" s="1"/>
  <c r="F17" i="2" s="1"/>
  <c r="M83" i="5"/>
  <c r="H83" i="5"/>
  <c r="L83" i="5"/>
  <c r="B18" i="4" s="1"/>
  <c r="D16" i="3" s="1"/>
  <c r="M194" i="5"/>
  <c r="C32" i="4" s="1"/>
  <c r="E17" i="3" s="1"/>
  <c r="L195" i="5"/>
  <c r="B34" i="4" s="1"/>
  <c r="P195" i="5"/>
  <c r="E34" i="4" s="1"/>
  <c r="I83" i="5"/>
  <c r="D18" i="4" s="1"/>
  <c r="F16" i="3" s="1"/>
  <c r="F16" i="2" s="1"/>
  <c r="J24" i="3"/>
  <c r="J28" i="21" l="1"/>
  <c r="C13" i="1"/>
  <c r="D21" i="22"/>
  <c r="B13" i="1"/>
  <c r="G13" i="1" s="1"/>
  <c r="D19" i="19"/>
  <c r="B12" i="1"/>
  <c r="J26" i="18"/>
  <c r="D18" i="16"/>
  <c r="B11" i="1"/>
  <c r="J26" i="15"/>
  <c r="J28" i="12"/>
  <c r="C10" i="1"/>
  <c r="D19" i="13"/>
  <c r="B10" i="1"/>
  <c r="G10" i="1" s="1"/>
  <c r="D23" i="10"/>
  <c r="B9" i="1"/>
  <c r="F20" i="6"/>
  <c r="D16" i="2"/>
  <c r="I66" i="8"/>
  <c r="L66" i="8"/>
  <c r="B23" i="7" s="1"/>
  <c r="F23" i="3"/>
  <c r="F23" i="2" s="1"/>
  <c r="F20" i="2"/>
  <c r="I29" i="21"/>
  <c r="J29" i="21" s="1"/>
  <c r="J31" i="21" s="1"/>
  <c r="C19" i="22"/>
  <c r="E16" i="21" s="1"/>
  <c r="H77" i="23"/>
  <c r="I29" i="12"/>
  <c r="J29" i="12" s="1"/>
  <c r="J31" i="12" s="1"/>
  <c r="J26" i="9"/>
  <c r="C9" i="1" s="1"/>
  <c r="C17" i="7"/>
  <c r="E16" i="6" s="1"/>
  <c r="M66" i="8"/>
  <c r="C23" i="7" s="1"/>
  <c r="H66" i="8"/>
  <c r="J24" i="6"/>
  <c r="J24" i="2" s="1"/>
  <c r="F22" i="6"/>
  <c r="J23" i="6"/>
  <c r="F23" i="6"/>
  <c r="F24" i="6"/>
  <c r="F22" i="3"/>
  <c r="F22" i="2" s="1"/>
  <c r="F24" i="3"/>
  <c r="F24" i="2" s="1"/>
  <c r="J22" i="3"/>
  <c r="J22" i="2" s="1"/>
  <c r="F20" i="3"/>
  <c r="J23" i="3"/>
  <c r="I195" i="5"/>
  <c r="H195" i="5"/>
  <c r="C18" i="4"/>
  <c r="E16" i="3" s="1"/>
  <c r="M195" i="5"/>
  <c r="C34" i="4" s="1"/>
  <c r="J28" i="18" l="1"/>
  <c r="I29" i="18" s="1"/>
  <c r="J29" i="18" s="1"/>
  <c r="J31" i="18" s="1"/>
  <c r="C12" i="1"/>
  <c r="G12" i="1"/>
  <c r="J28" i="15"/>
  <c r="I29" i="15" s="1"/>
  <c r="J29" i="15" s="1"/>
  <c r="J31" i="15" s="1"/>
  <c r="C11" i="1"/>
  <c r="G11" i="1" s="1"/>
  <c r="G9" i="1"/>
  <c r="J28" i="9"/>
  <c r="I29" i="9" s="1"/>
  <c r="J29" i="9" s="1"/>
  <c r="J31" i="9" s="1"/>
  <c r="D23" i="7"/>
  <c r="B8" i="1"/>
  <c r="J23" i="2"/>
  <c r="J26" i="6"/>
  <c r="J26" i="2"/>
  <c r="J28" i="2" s="1"/>
  <c r="J26" i="3"/>
  <c r="C7" i="1" s="1"/>
  <c r="D34" i="4"/>
  <c r="B7" i="1"/>
  <c r="J28" i="3"/>
  <c r="I29" i="3"/>
  <c r="J29" i="3" s="1"/>
  <c r="J31" i="3" s="1"/>
  <c r="J28" i="6" l="1"/>
  <c r="I29" i="6" s="1"/>
  <c r="J29" i="6" s="1"/>
  <c r="J31" i="6" s="1"/>
  <c r="C8" i="1"/>
  <c r="G8" i="1" s="1"/>
  <c r="C14" i="1"/>
  <c r="G7" i="1"/>
  <c r="B14" i="1"/>
  <c r="G14" i="1" l="1"/>
  <c r="B15" i="1" s="1"/>
  <c r="G15" i="1" s="1"/>
  <c r="I29" i="2" l="1"/>
  <c r="J29" i="2" s="1"/>
  <c r="B16" i="1"/>
  <c r="G16" i="1" s="1"/>
  <c r="G17" i="1" s="1"/>
  <c r="I30" i="2" l="1"/>
  <c r="J30" i="2" s="1"/>
  <c r="J31" i="2" s="1"/>
</calcChain>
</file>

<file path=xl/sharedStrings.xml><?xml version="1.0" encoding="utf-8"?>
<sst xmlns="http://schemas.openxmlformats.org/spreadsheetml/2006/main" count="2279" uniqueCount="709">
  <si>
    <t>Rekapitulácia rozpočtu</t>
  </si>
  <si>
    <t>Stavba Výstavba Zberného dvora v obci Tovarné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</si>
  <si>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</si>
  <si>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</si>
  <si>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</si>
  <si>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</si>
  <si>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</si>
  <si>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</si>
  <si>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</si>
  <si>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</si>
  <si>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</si>
  <si>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</si>
  <si>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 xml:space="preserve">SO 01 - Zberný dvor -  SO 01-1 - Prevádzková budova    </t>
  </si>
  <si>
    <t xml:space="preserve">SO 01 - Zberný dvor - SO 01-2 - Spevnená plocha   </t>
  </si>
  <si>
    <t xml:space="preserve">SO 01 - Zberný dvor - SO 01-3 - Oplotenie   </t>
  </si>
  <si>
    <t xml:space="preserve">SO 01 - Zberný dvor - SO 01-4 - Elektoinštalácia a osvetlenie   </t>
  </si>
  <si>
    <t>SO 02 - Požiarná nádrž</t>
  </si>
  <si>
    <t>SO 03 - Odberné elektrické zariadenie</t>
  </si>
  <si>
    <t>SO 04 - Rekonštrukcia existujúceho vjazdu na pozemok</t>
  </si>
  <si>
    <t>Krycí list rozpočtu</t>
  </si>
  <si>
    <t xml:space="preserve">Miesto:  </t>
  </si>
  <si>
    <t xml:space="preserve">Objekt SO 01 - Zberný dvor -  SO 01-1 - Prevádzková budova    </t>
  </si>
  <si>
    <t xml:space="preserve">Ks: </t>
  </si>
  <si>
    <t xml:space="preserve">Zákazka: </t>
  </si>
  <si>
    <t>Spracoval: Ing. Ján Halgaš</t>
  </si>
  <si>
    <t xml:space="preserve">Dňa </t>
  </si>
  <si>
    <t>23.03.2018</t>
  </si>
  <si>
    <t>Odberateľ: Obec Tovarné</t>
  </si>
  <si>
    <t xml:space="preserve">IČO: </t>
  </si>
  <si>
    <t xml:space="preserve">DIČ: </t>
  </si>
  <si>
    <t xml:space="preserve">Dodávateľ: </t>
  </si>
  <si>
    <t xml:space="preserve">Projektant: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</si>
  <si>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</si>
  <si>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</si>
  <si>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</si>
  <si>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</si>
  <si>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</si>
  <si>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</si>
  <si>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</si>
  <si>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</si>
  <si>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</si>
  <si>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</si>
  <si>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</si>
  <si>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</si>
  <si>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</si>
  <si>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</si>
  <si>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</si>
  <si>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 xml:space="preserve">F </t>
  </si>
  <si>
    <t xml:space="preserve">C </t>
  </si>
  <si>
    <t>Zariadenie staveniska</t>
  </si>
  <si>
    <t>Územie so sťaž. podmienk.</t>
  </si>
  <si>
    <t>Prevádzkové vplyvy</t>
  </si>
  <si>
    <t>0% z [H+P+M]</t>
  </si>
  <si>
    <t>0% z [H+P]</t>
  </si>
  <si>
    <t xml:space="preserve">D </t>
  </si>
  <si>
    <t>Mimoriadne sťaž.podmienky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</si>
  <si>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</si>
  <si>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</si>
  <si>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</si>
  <si>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</si>
  <si>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</si>
  <si>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</si>
  <si>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</si>
  <si>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</si>
  <si>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</si>
  <si>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</si>
  <si>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</si>
  <si>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23.03.2018</t>
  </si>
  <si>
    <t>Prehľad rozpočtových nákladov</t>
  </si>
  <si>
    <t>Práce HSV</t>
  </si>
  <si>
    <t>ZEMNÉ PRÁCE</t>
  </si>
  <si>
    <t>ZÁKLADY</t>
  </si>
  <si>
    <t>ZVISLÉ KONŠTRUKCIE</t>
  </si>
  <si>
    <t>VODOROVNÉ KONŠTRUKCIE</t>
  </si>
  <si>
    <t>POVRCHOVÉ ÚPRAVY</t>
  </si>
  <si>
    <t>OSTATNÉ PRÁCE</t>
  </si>
  <si>
    <t>PRESUNY HMÔT</t>
  </si>
  <si>
    <t>Práce PSV</t>
  </si>
  <si>
    <t>IZOLÁCIE PROTI VODE A VLHKOSTI</t>
  </si>
  <si>
    <t>POVLAKOVÉ KRYTINY</t>
  </si>
  <si>
    <t>IZOLÁCIE TEPELNÉ BEŽNÝCH STAVEB. KONŠTRUKCIÍ</t>
  </si>
  <si>
    <t>KONŠTRUKCIE TESÁRSKE</t>
  </si>
  <si>
    <t>DREVOSTAVBY</t>
  </si>
  <si>
    <t>KONŠTRUKCIE KLAMPIARSKE</t>
  </si>
  <si>
    <t>KONŠTRUKCIE STOLÁRSKE</t>
  </si>
  <si>
    <t>KOVOVÉ DOPLNKOVÉ KONŠTRUKCIE</t>
  </si>
  <si>
    <t>PODLAHY A OBKLADY KERAMICKÉ-DLAŽBY</t>
  </si>
  <si>
    <t>NÁTERY</t>
  </si>
  <si>
    <t>MAĽBY</t>
  </si>
  <si>
    <t>Celkom</t>
  </si>
  <si>
    <t>Por.č.</t>
  </si>
  <si>
    <t>Cenník</t>
  </si>
  <si>
    <t>Kód položky</t>
  </si>
  <si>
    <t>Názov</t>
  </si>
  <si>
    <t>Mj</t>
  </si>
  <si>
    <t>Množstvo</t>
  </si>
  <si>
    <t>Cena/Mj</t>
  </si>
  <si>
    <t>Cena celkom</t>
  </si>
  <si>
    <t>Hmotnosť</t>
  </si>
  <si>
    <t>Suť</t>
  </si>
  <si>
    <t xml:space="preserve">  1/A 1</t>
  </si>
  <si>
    <t xml:space="preserve"> 132201101</t>
  </si>
  <si>
    <t xml:space="preserve">Výkop ryhy do šírky 600 mm v horn.3 do 100 m3   </t>
  </si>
  <si>
    <t>m3</t>
  </si>
  <si>
    <t xml:space="preserve"> 132201109</t>
  </si>
  <si>
    <t xml:space="preserve">Príplatok k cene za lepivosť pri hĺbení rýh šírky do 600 mm zapažených i nezapažených s urovnaním dna v hornine 3   </t>
  </si>
  <si>
    <t xml:space="preserve"> 162501102</t>
  </si>
  <si>
    <t xml:space="preserve">Vodorovné premiestnenie výkopku po spevnenej ceste z horniny tr.1-4, do 100 m3 na vzdialenosť do 3000 m   </t>
  </si>
  <si>
    <t xml:space="preserve"> 167101101</t>
  </si>
  <si>
    <t xml:space="preserve">Nakladanie neuľahnutého výkopku z hornín tr.1-4 do 100 m3   </t>
  </si>
  <si>
    <t xml:space="preserve"> 171201201</t>
  </si>
  <si>
    <t xml:space="preserve">Uloženie sypaniny na skládky do 100 m3   </t>
  </si>
  <si>
    <t xml:space="preserve"> 171209002</t>
  </si>
  <si>
    <t xml:space="preserve">Poplatok za skladovanie - zemina a kamenivo (17 05) ostatné   </t>
  </si>
  <si>
    <t>t</t>
  </si>
  <si>
    <t>271/A 1</t>
  </si>
  <si>
    <t xml:space="preserve"> 212752125</t>
  </si>
  <si>
    <t xml:space="preserve">Trativody z flexodrenážnych rúr DN 100   </t>
  </si>
  <si>
    <t>m</t>
  </si>
  <si>
    <t xml:space="preserve"> 11/A 1</t>
  </si>
  <si>
    <t xml:space="preserve"> 271573001</t>
  </si>
  <si>
    <t xml:space="preserve">Násyp pod základové  konštrukcie so zhutnením zo štrkopiesku fr.0-32 mm   </t>
  </si>
  <si>
    <t xml:space="preserve"> 273321311</t>
  </si>
  <si>
    <t xml:space="preserve">Betón základových dosiek, železový (bez výstuže), tr. C 16/20   </t>
  </si>
  <si>
    <t xml:space="preserve"> 273351217</t>
  </si>
  <si>
    <t xml:space="preserve">Debnenie stien základových dosiek, zhotovenie-tradičné   </t>
  </si>
  <si>
    <t>m2</t>
  </si>
  <si>
    <t xml:space="preserve"> 273351218</t>
  </si>
  <si>
    <t xml:space="preserve">Debnenie stien základových dosiek, odstránenie-tradičné   </t>
  </si>
  <si>
    <t xml:space="preserve"> 273362421</t>
  </si>
  <si>
    <t xml:space="preserve">Výstuž základových dosiek zo zvár. sietí KARI, priemer drôtu 6/6 mm, veľkosť oka 100x100 mm   </t>
  </si>
  <si>
    <t xml:space="preserve"> 274313611</t>
  </si>
  <si>
    <t xml:space="preserve">Betón základových pásov, prostý tr. C 16/20   </t>
  </si>
  <si>
    <t xml:space="preserve">  2/A 1</t>
  </si>
  <si>
    <t xml:space="preserve"> 289971211</t>
  </si>
  <si>
    <t xml:space="preserve">Zhotovenie vrstvy z geotextílie na upravenom povrchu sklon do 1 : 5 , šírky od 0 do 3 m   </t>
  </si>
  <si>
    <t>R/RE</t>
  </si>
  <si>
    <t xml:space="preserve"> 2832910101,1</t>
  </si>
  <si>
    <t xml:space="preserve">Krycia fólia PE   </t>
  </si>
  <si>
    <t xml:space="preserve"> 311234510</t>
  </si>
  <si>
    <t xml:space="preserve">Murivo nosné (m3) z tehál pálených hr. 30 P 10 na pero a drážku, na maltu (300x250x238)   </t>
  </si>
  <si>
    <t xml:space="preserve"> 311271303</t>
  </si>
  <si>
    <t xml:space="preserve">Murivo nosné z debniacích tvarnic 50x30x25 s betónovou výplňou hr. 300 mm   </t>
  </si>
  <si>
    <t xml:space="preserve"> 274361825,1</t>
  </si>
  <si>
    <t xml:space="preserve">Výstuž pre murivo DTs betónovou výplňou z ocele 10505   </t>
  </si>
  <si>
    <t xml:space="preserve"> 317162103</t>
  </si>
  <si>
    <t>ks</t>
  </si>
  <si>
    <t xml:space="preserve"> 317321411</t>
  </si>
  <si>
    <t xml:space="preserve">Betón prekladov železový (bez výstuže) tr. C 25/30   </t>
  </si>
  <si>
    <t xml:space="preserve"> 317351107</t>
  </si>
  <si>
    <t xml:space="preserve">Debnenie prekladu  vrátane podpornej konštrukcie výšky do 4 m zhotovenie   </t>
  </si>
  <si>
    <t xml:space="preserve"> 317351108</t>
  </si>
  <si>
    <t xml:space="preserve">Debnenie prekladu  vrátane podpornej konštrukcie výšky do 4 m odstránenie   </t>
  </si>
  <si>
    <t xml:space="preserve"> 317362821</t>
  </si>
  <si>
    <t xml:space="preserve">Výstuž ríms, žľabov vrátane stužidiel, žľabových ríms z ocele 10505   </t>
  </si>
  <si>
    <t xml:space="preserve"> 342242020</t>
  </si>
  <si>
    <t xml:space="preserve">Priečky z tehál pálených hr. 8 cm , na maltu (80x500x238)   </t>
  </si>
  <si>
    <t xml:space="preserve"> 417321515</t>
  </si>
  <si>
    <t xml:space="preserve">Betón stužujúcich pásov a vencov železový tr. C 25/30   </t>
  </si>
  <si>
    <t xml:space="preserve"> 417351115</t>
  </si>
  <si>
    <t xml:space="preserve">Debnenie bočníc stužujúcich pásov a vencov vrátane vzpier zhotovenie   </t>
  </si>
  <si>
    <t xml:space="preserve"> 417351116</t>
  </si>
  <si>
    <t xml:space="preserve">Debnenie bočníc stužujúcich pásov a vencov vrátane vzpier odstránenie   </t>
  </si>
  <si>
    <t xml:space="preserve"> 417361821</t>
  </si>
  <si>
    <t xml:space="preserve">Výstuž stužujúcich pásov a vencov z betonárskej ocele 10505   </t>
  </si>
  <si>
    <t xml:space="preserve"> 417391151</t>
  </si>
  <si>
    <t xml:space="preserve">Montáž obkladu betónových konštrukcií vykonaný súčasne s betónovaním extrudovaným polystyrénom   </t>
  </si>
  <si>
    <t>S/S20</t>
  </si>
  <si>
    <t xml:space="preserve"> 2837650010</t>
  </si>
  <si>
    <t xml:space="preserve">Extrudovaný polystyrén - XPS hrúbka 30 mm   </t>
  </si>
  <si>
    <t xml:space="preserve"> 612460121</t>
  </si>
  <si>
    <t xml:space="preserve">Príprava vnútorného podkladu stien penetráciou základnou   </t>
  </si>
  <si>
    <t xml:space="preserve"> 612481119</t>
  </si>
  <si>
    <t xml:space="preserve">Potiahnutie vnútorných stien sklotextílnou mriežkou s celoplošným prilepením   </t>
  </si>
  <si>
    <t xml:space="preserve"> 612460222</t>
  </si>
  <si>
    <t xml:space="preserve">Vnútorná omietka stien vápenná štuková (jemná), hr. 4 mm   </t>
  </si>
  <si>
    <t xml:space="preserve"> 622460121</t>
  </si>
  <si>
    <t xml:space="preserve">Príprava vonkajšieho podkladu stien penetráciou základnou   </t>
  </si>
  <si>
    <t xml:space="preserve"> 622481119</t>
  </si>
  <si>
    <t xml:space="preserve">Potiahnutie vonkajších stien sklotextílnou mriežkou s celoplošným prilepením   </t>
  </si>
  <si>
    <t xml:space="preserve"> 622464142</t>
  </si>
  <si>
    <t xml:space="preserve">Vonkajšia omietka stien tenkovrstvová, silikónová, roztieraná jemnozrnná   </t>
  </si>
  <si>
    <t xml:space="preserve"> 622465121</t>
  </si>
  <si>
    <t xml:space="preserve">Vonkajšia omietka stien mozaiková omietka, strednozrnná   </t>
  </si>
  <si>
    <t xml:space="preserve"> 631312611</t>
  </si>
  <si>
    <t xml:space="preserve">Mazanina z betónu prostého (m3) tr. C 16/20 hr.nad 50 do 80 mm   </t>
  </si>
  <si>
    <t xml:space="preserve"> 631313611</t>
  </si>
  <si>
    <t xml:space="preserve">Mazanina z betónu prostého (m3) tr. C 16/20 hr.nad 80 do 120 mm   </t>
  </si>
  <si>
    <t xml:space="preserve"> 631319153</t>
  </si>
  <si>
    <t xml:space="preserve">Príplatok za prehlad. povrchu betónovej mazaniny min. tr.C 8/10 oceľ. hlad. hr. 80-120 mm   </t>
  </si>
  <si>
    <t xml:space="preserve"> 1012174212,1</t>
  </si>
  <si>
    <t xml:space="preserve">Osadenie a dodávka mobilného WC s umývadlom   </t>
  </si>
  <si>
    <t>221/A 1</t>
  </si>
  <si>
    <t xml:space="preserve"> 935112111</t>
  </si>
  <si>
    <t xml:space="preserve">Osadenie priekop. žľabu z betón. priekopových tvárnic šírky do 500 mm do betónu C 12/15   </t>
  </si>
  <si>
    <t xml:space="preserve"> 5922764101,1</t>
  </si>
  <si>
    <t xml:space="preserve">Tvárnica priekopová  25/50/12 cm   </t>
  </si>
  <si>
    <t xml:space="preserve">  3/A 1</t>
  </si>
  <si>
    <t xml:space="preserve"> 941941041</t>
  </si>
  <si>
    <t xml:space="preserve">Montáž lešenia ľahkého pracovného radového s podlahami šírky nad 1,00 do 1,20 m, výšky do 10 m   </t>
  </si>
  <si>
    <t xml:space="preserve"> 941941291</t>
  </si>
  <si>
    <t xml:space="preserve">Príplatok za prvý a každý ďalší i začatý mesiac použitia lešenia ľahkého pracovného radového s podlahami šírky nad 1,00 do 1,20 m, výšky do 10 m   </t>
  </si>
  <si>
    <t xml:space="preserve">  3/B 1</t>
  </si>
  <si>
    <t xml:space="preserve"> 941941841</t>
  </si>
  <si>
    <t xml:space="preserve">Demontáž lešenia ľahkého pracovného radového s podlahami šírky nad 1,00 do 1,20 m, výšky do 10 m   </t>
  </si>
  <si>
    <t xml:space="preserve"> 941955002</t>
  </si>
  <si>
    <t xml:space="preserve">Lešenie ľahké pracovné pomocné s výškou lešeňovej podlahy nad 1,20 do 1,90 m   </t>
  </si>
  <si>
    <t xml:space="preserve"> 944941103</t>
  </si>
  <si>
    <t xml:space="preserve">Ochranné dvojtyčové zábradlie na lešeňových rúrkových konštrukciách   </t>
  </si>
  <si>
    <t xml:space="preserve"> 944944103</t>
  </si>
  <si>
    <t xml:space="preserve">Ochranná sieť na boku lešenia zo siete   </t>
  </si>
  <si>
    <t xml:space="preserve"> 959941141,1</t>
  </si>
  <si>
    <t xml:space="preserve">Chemická kotva s kotevným svorníkom tesnená chemickou ampulkou, s vyvŕtaním otvoru M14/60/260 mm   </t>
  </si>
  <si>
    <t xml:space="preserve"> 989542213,1</t>
  </si>
  <si>
    <t xml:space="preserve">Osadenie a montáž haciacého pristoja 9kg   </t>
  </si>
  <si>
    <t xml:space="preserve"> 998011001</t>
  </si>
  <si>
    <t xml:space="preserve">Presun hmôt pre budovy  (801, 803, 812), zvislá konštr. z tehál, tvárnic, z kovu výšky do 6 m   </t>
  </si>
  <si>
    <t>711/A 1</t>
  </si>
  <si>
    <t xml:space="preserve"> 711111001</t>
  </si>
  <si>
    <t xml:space="preserve">Zhotovenie izolácie proti zemnej vlhkosti vodorovná náterom penetračným za studena   </t>
  </si>
  <si>
    <t>S/S10</t>
  </si>
  <si>
    <t xml:space="preserve"> 1116315000</t>
  </si>
  <si>
    <t xml:space="preserve"> 711112001</t>
  </si>
  <si>
    <t xml:space="preserve">Zhotovenie  izolácie proti zemnej vlhkosti zvislá penetračným náterom za studena   </t>
  </si>
  <si>
    <t xml:space="preserve"> 711132107</t>
  </si>
  <si>
    <t xml:space="preserve">Zhotovenie izolácie proti zemnej vlhkosti nopovou fóloiu položenou voľne na ploche zvislej   </t>
  </si>
  <si>
    <t>S/S90</t>
  </si>
  <si>
    <t xml:space="preserve"> 6288000640</t>
  </si>
  <si>
    <t xml:space="preserve">Nopová fólia proti zemnej vlhkosti s radónovou ochranou, výška nopu 8 mm   </t>
  </si>
  <si>
    <t xml:space="preserve"> 711141559</t>
  </si>
  <si>
    <t xml:space="preserve">Zhotovenie  izolácie proti zemnej vlhkosti a tlakovej vode vodorovná NAIP pritavením   </t>
  </si>
  <si>
    <t xml:space="preserve"> 6283221000</t>
  </si>
  <si>
    <t xml:space="preserve"> 711142559</t>
  </si>
  <si>
    <t xml:space="preserve">Zhotovenie  izolácie proti zemnej vlhkosti a tlakovej vode zvislá NAIP pritavením   </t>
  </si>
  <si>
    <t xml:space="preserve"> 998711201</t>
  </si>
  <si>
    <t xml:space="preserve">Presun hmôt pre izoláciu proti vode v objektoch výšky do 6 m   </t>
  </si>
  <si>
    <t>%</t>
  </si>
  <si>
    <t>711/A 2</t>
  </si>
  <si>
    <t xml:space="preserve"> 712370070</t>
  </si>
  <si>
    <t xml:space="preserve">Zhotovenie povlakovej krytiny striech plochých do 10° PVC-P fóliou upevnenou prikotvením so zvarením spoju   </t>
  </si>
  <si>
    <t xml:space="preserve"> 2832990650</t>
  </si>
  <si>
    <t xml:space="preserve"> 2833000150</t>
  </si>
  <si>
    <t xml:space="preserve">PVC 810 hydroizolačná fólia hr.1,50 mm, š.1,3m; 1.6 mm a 2.05 mm šedá   </t>
  </si>
  <si>
    <t xml:space="preserve"> 2832990761,1</t>
  </si>
  <si>
    <t xml:space="preserve">Vlnovec   </t>
  </si>
  <si>
    <t xml:space="preserve"> 2832990762,1</t>
  </si>
  <si>
    <t xml:space="preserve">Kužel   </t>
  </si>
  <si>
    <t xml:space="preserve"> 2832997162,1</t>
  </si>
  <si>
    <t xml:space="preserve">Zalievka  2,50 kg   </t>
  </si>
  <si>
    <t xml:space="preserve"> 2832997321,1</t>
  </si>
  <si>
    <t xml:space="preserve">Tmel   </t>
  </si>
  <si>
    <t xml:space="preserve"> 712973450</t>
  </si>
  <si>
    <t xml:space="preserve">Detaily k termoplastom všeobecne, kútový uholník z hrubopoplastovaného plechu RŠ 200 mm, ohyb 90-135°   </t>
  </si>
  <si>
    <t xml:space="preserve"> 2832990600</t>
  </si>
  <si>
    <t xml:space="preserve">Kotviaca technika - rozperný nit do betónu   </t>
  </si>
  <si>
    <t xml:space="preserve"> 712973774</t>
  </si>
  <si>
    <t xml:space="preserve">Detaily k termoplastom všeobecne, ukončujúci profil na stene, dverách, z hrubopoplast. plechu RŠ 200 mm   </t>
  </si>
  <si>
    <t xml:space="preserve"> 712973781</t>
  </si>
  <si>
    <t xml:space="preserve">Detaily k termoplastom všeobecne, stenový kotviaci pásik z hrubopoplast. plechu RŠ 70 mm   </t>
  </si>
  <si>
    <t xml:space="preserve"> 712973830</t>
  </si>
  <si>
    <t xml:space="preserve">Detaily k termoplastom všeobecne, oplechovanie okraja záveternou lištou z hrubopolpast. plechu RŠ 200 mm   </t>
  </si>
  <si>
    <t xml:space="preserve"> 712973850</t>
  </si>
  <si>
    <t xml:space="preserve">Detaily k termoplastom všeobecne, oplechovanie okraja odkvapovou záveternou lištou z hrubopolpast. plechu RŠ 330 mm   </t>
  </si>
  <si>
    <t xml:space="preserve"> 712973885</t>
  </si>
  <si>
    <t xml:space="preserve">Detaily k termoplastom všeobecne, oplechovanie okraja odkvapovou lištou z hrubopolpast. plechu RŠ 200 mm   </t>
  </si>
  <si>
    <t xml:space="preserve"> 712990040</t>
  </si>
  <si>
    <t xml:space="preserve">Položenie geotextílie vodorovne alebo zvislo na strechy ploché do 10°   </t>
  </si>
  <si>
    <t xml:space="preserve"> 6936651300</t>
  </si>
  <si>
    <t xml:space="preserve">Geotextília netkaná polypropylénová  PP 300   </t>
  </si>
  <si>
    <t xml:space="preserve"> 998712201</t>
  </si>
  <si>
    <t xml:space="preserve">Presun hmôt pre izoláciu povlakovej krytiny v objektoch výšky do 6 m   </t>
  </si>
  <si>
    <t>713/A 1</t>
  </si>
  <si>
    <t xml:space="preserve"> 713111111</t>
  </si>
  <si>
    <t xml:space="preserve">Montáž tepelnej izolácie stropov minerálnou vlnou, vrchom kladenou voľne   </t>
  </si>
  <si>
    <t xml:space="preserve"> 6314150050</t>
  </si>
  <si>
    <t xml:space="preserve">Tepelná izolácia pre stropné podhľady a stropy, čadičová minerálna izolácia   </t>
  </si>
  <si>
    <t xml:space="preserve"> 713122111</t>
  </si>
  <si>
    <t xml:space="preserve">Montáž tepelnej izolácie podláh polystyrénom, kladeným voľne v jednej vrstve   </t>
  </si>
  <si>
    <t xml:space="preserve"> 2837653417</t>
  </si>
  <si>
    <t xml:space="preserve">EPS 100S penový polystyrén hrúbka 30 mm   </t>
  </si>
  <si>
    <t>713/A 5</t>
  </si>
  <si>
    <t xml:space="preserve"> 998713201</t>
  </si>
  <si>
    <t xml:space="preserve">Presun hmôt pre izolácie tepelné v objektoch výšky do 6 m   </t>
  </si>
  <si>
    <t>762/A 1</t>
  </si>
  <si>
    <t xml:space="preserve"> 762332120</t>
  </si>
  <si>
    <t xml:space="preserve">Montáž viazaných konštrukcií krovov striech z reziva priemernej plochy 120-224 cm2   </t>
  </si>
  <si>
    <t>S/S80</t>
  </si>
  <si>
    <t xml:space="preserve"> 6051525600</t>
  </si>
  <si>
    <t xml:space="preserve">Hranol mäkké rezivo - omietané smrek akosť I L=400-650cmxhr.160mmxB=160-220mm   </t>
  </si>
  <si>
    <t xml:space="preserve"> 762341001</t>
  </si>
  <si>
    <t xml:space="preserve">Montáž debnenia jednoduchých striech, na kontralaty drevotrieskovými OSB doskami na zráz   </t>
  </si>
  <si>
    <t xml:space="preserve"> 6072624800</t>
  </si>
  <si>
    <t xml:space="preserve"> 762395000</t>
  </si>
  <si>
    <t xml:space="preserve">Spojovacie prostriedky pre viazané konštrukcie krovov, debnenie a laťovanie, nadstrešné konštr., spádové kliny - svorky, dosky, klince, pásová oceľ, vruty   </t>
  </si>
  <si>
    <t xml:space="preserve"> 762421303</t>
  </si>
  <si>
    <t xml:space="preserve">Obloženie stropov alebo strešných podhľadov z dosiek OSB skrutkovaných na zraz hr. dosky 15 mm   </t>
  </si>
  <si>
    <t xml:space="preserve"> 998762202</t>
  </si>
  <si>
    <t xml:space="preserve">Presun hmôt pre konštrukcie tesárske v objektoch výšky do 12 m   </t>
  </si>
  <si>
    <t xml:space="preserve"> 763138213,1</t>
  </si>
  <si>
    <t xml:space="preserve">Podhľad SDK RFI 12.5 mm závesný, jednoúrovňová oceľová podkonštrukcia CD s parozabranou   </t>
  </si>
  <si>
    <t>763/A 2</t>
  </si>
  <si>
    <t xml:space="preserve"> 998763401</t>
  </si>
  <si>
    <t xml:space="preserve">Presun hmôt pre sádrokartónové konštrukcie v stavbách(objektoch )výšky do 7 m   </t>
  </si>
  <si>
    <t>764/A 6</t>
  </si>
  <si>
    <t xml:space="preserve"> 764711113</t>
  </si>
  <si>
    <t xml:space="preserve">Oplechovanie parapetov z plechu  r.š. 200 mm   </t>
  </si>
  <si>
    <t xml:space="preserve"> 764751112</t>
  </si>
  <si>
    <t xml:space="preserve">Odpadová rúra kruhová D 100 mm   </t>
  </si>
  <si>
    <t xml:space="preserve"> 764751132</t>
  </si>
  <si>
    <t xml:space="preserve">Koleno odpadovej rúry D 100 mm   </t>
  </si>
  <si>
    <t xml:space="preserve"> 764751166</t>
  </si>
  <si>
    <t xml:space="preserve">Medzikus k odkvapovej rúre D 100 mm   </t>
  </si>
  <si>
    <t xml:space="preserve"> 764751142</t>
  </si>
  <si>
    <t xml:space="preserve">Výtokové koleno potrubia D 100 mm   </t>
  </si>
  <si>
    <t xml:space="preserve"> 764761122</t>
  </si>
  <si>
    <t xml:space="preserve">Žľab pododkvapový polkruhový R 150 mm, vrátane čela, hákov, rohov, kútov   </t>
  </si>
  <si>
    <t xml:space="preserve"> 764761232</t>
  </si>
  <si>
    <t xml:space="preserve">Žľabový kotlík k polkruhovým žľabom D 150 mm   </t>
  </si>
  <si>
    <t>764/A 7</t>
  </si>
  <si>
    <t xml:space="preserve"> 998764201</t>
  </si>
  <si>
    <t xml:space="preserve">Presun hmôt pre konštrukcie klampiarske v objektoch výšky do 6 m   </t>
  </si>
  <si>
    <t xml:space="preserve"> 766621400</t>
  </si>
  <si>
    <t xml:space="preserve">Montáž okien plastových   </t>
  </si>
  <si>
    <t xml:space="preserve"> 6114123831,1</t>
  </si>
  <si>
    <t xml:space="preserve">Plastové okno - 900x1200 mm, izolačné trojsklo   </t>
  </si>
  <si>
    <t xml:space="preserve"> 6114123832,1</t>
  </si>
  <si>
    <t xml:space="preserve">Plastové okno - 1000x1000 mm, izolačné trojsklo   </t>
  </si>
  <si>
    <t>766/A 1</t>
  </si>
  <si>
    <t xml:space="preserve"> 766641161</t>
  </si>
  <si>
    <t xml:space="preserve">Montáž dverí plastových, vchodových, 1 m obvodu dverí   </t>
  </si>
  <si>
    <t xml:space="preserve"> 6114123501,1</t>
  </si>
  <si>
    <t xml:space="preserve">Plastové dvere - 1050 x 2100 mm   </t>
  </si>
  <si>
    <t xml:space="preserve"> 766694141</t>
  </si>
  <si>
    <t xml:space="preserve">Montáž parapetnej dosky plastovej šírky do 300 mm, dĺžky do 1000 mm   </t>
  </si>
  <si>
    <t xml:space="preserve"> 6119000960</t>
  </si>
  <si>
    <t xml:space="preserve">Vnútorné parapetné dosky plastové komôrkové,B=200mm biela, mramor, buk, zlatý dub   </t>
  </si>
  <si>
    <t xml:space="preserve"> 998766201</t>
  </si>
  <si>
    <t xml:space="preserve">Presun hmot pre konštrukcie stolárske v objektoch výšky do 6 m   </t>
  </si>
  <si>
    <t xml:space="preserve"> 767658113,1</t>
  </si>
  <si>
    <t xml:space="preserve">Montáž vrát sekčných sklopných pod strop plochy nad 9 do 13 m2   </t>
  </si>
  <si>
    <t xml:space="preserve"> 5534371541,1</t>
  </si>
  <si>
    <t xml:space="preserve">Sekčné garážové vráta ozn. D1 - 3000x3800 mm   </t>
  </si>
  <si>
    <t>767/A 3</t>
  </si>
  <si>
    <t xml:space="preserve"> 998767201</t>
  </si>
  <si>
    <t xml:space="preserve">Presun hmôt pre kovové stavebné doplnkové konštrukcie v objektoch výšky do 6 m   </t>
  </si>
  <si>
    <t xml:space="preserve"> 771415004</t>
  </si>
  <si>
    <t xml:space="preserve">Montáž soklíkov z obkladačiek do tmelu veľ. 300 x 80 mm   </t>
  </si>
  <si>
    <t xml:space="preserve"> 5978650821,1</t>
  </si>
  <si>
    <t xml:space="preserve">Sokel, rozmer 298x80x8 mm   </t>
  </si>
  <si>
    <t xml:space="preserve"> 771541215</t>
  </si>
  <si>
    <t xml:space="preserve">Montáž podláh z dlaždíc gres kladených do tmelu flexibil. mrazuvzdorného veľ. 300 x 300 mm   </t>
  </si>
  <si>
    <t>S/S70</t>
  </si>
  <si>
    <t xml:space="preserve"> 5976498320</t>
  </si>
  <si>
    <t xml:space="preserve">Dlaždice keramické - gres 300x300   </t>
  </si>
  <si>
    <t>771/A 1</t>
  </si>
  <si>
    <t xml:space="preserve"> 998771201</t>
  </si>
  <si>
    <t xml:space="preserve">Presun hmôt pre podlahy z dlaždíc v objektoch výšky do 6m   </t>
  </si>
  <si>
    <t>783/A 1</t>
  </si>
  <si>
    <t xml:space="preserve"> 783782203</t>
  </si>
  <si>
    <t xml:space="preserve"> 783894612</t>
  </si>
  <si>
    <t xml:space="preserve">Náter farbami ekologickými riediteľnými vodou bielym pre náter sadrokartón. stropov 2x   </t>
  </si>
  <si>
    <t>784/A 1</t>
  </si>
  <si>
    <t xml:space="preserve"> 784452271</t>
  </si>
  <si>
    <t xml:space="preserve">Maľby z maliarskych zmesí, ručne nanášané dvojnásobné základné na podklad jemnozrnný výšky do 3,80 m   </t>
  </si>
  <si>
    <t xml:space="preserve"> 784452371</t>
  </si>
  <si>
    <t xml:space="preserve">Maľby z maliarskych zmesí, ručne nanášané tónované dvojnásobné na jemnozrnný podklad výšky do 3,80 m   </t>
  </si>
  <si>
    <t xml:space="preserve">Objekt SO 01 - Zberný dvor - SO 01-2 - Spevnená plocha   </t>
  </si>
  <si>
    <t>SPEVNENÉ PLOCHY</t>
  </si>
  <si>
    <t>POTRUBNÉ ROZVODY</t>
  </si>
  <si>
    <t>ZTI-VNÚTORNA KANALIZÁCIA</t>
  </si>
  <si>
    <t xml:space="preserve"> 120901108</t>
  </si>
  <si>
    <t xml:space="preserve">Búranie kamenného muriva, MC,v odkopávkach   </t>
  </si>
  <si>
    <t xml:space="preserve"> 122201102</t>
  </si>
  <si>
    <t xml:space="preserve">Odkopávka a prekopávka nezapažená v hornine 3, nad 100 do 1000 m3   </t>
  </si>
  <si>
    <t xml:space="preserve"> 122201109</t>
  </si>
  <si>
    <t xml:space="preserve">Odkopávky a prekopávky nezapažené. Príplatok k cenám za lepivosť horniny 3   </t>
  </si>
  <si>
    <t xml:space="preserve"> 174101001</t>
  </si>
  <si>
    <t xml:space="preserve">Zásyp sypaninou so zhutnením jám, šachiet, rýh, zárezov alebo okolo objektov do 100 m3   </t>
  </si>
  <si>
    <t xml:space="preserve"> 174201101</t>
  </si>
  <si>
    <t xml:space="preserve">Zásyp sypaninou bez zhutnenia jám, šachiet, rýh, zárezov alebo okolo objektov do 100 m3   </t>
  </si>
  <si>
    <t>S/S60</t>
  </si>
  <si>
    <t xml:space="preserve"> 5833346300</t>
  </si>
  <si>
    <t xml:space="preserve">Kamenivo ťažené hrubé 16-63 STN EN 13242 + A1   </t>
  </si>
  <si>
    <t xml:space="preserve"> 5833361300</t>
  </si>
  <si>
    <t xml:space="preserve">Kamenivo ťažené hrubé frakcia 63-125 STN EN 13242 + A1   </t>
  </si>
  <si>
    <t xml:space="preserve"> 212752127</t>
  </si>
  <si>
    <t xml:space="preserve">Trativody z flexodrenážnych rúr DN 160   </t>
  </si>
  <si>
    <t xml:space="preserve"> 215901101</t>
  </si>
  <si>
    <t xml:space="preserve">Zhutnenie podložia z rastlej horniny 1 až 4 pod násypy, z hornina súdržných do 92 % PS a nesúdržných   </t>
  </si>
  <si>
    <t xml:space="preserve"> 564762111</t>
  </si>
  <si>
    <t xml:space="preserve">Podklad alebo kryt z kameniva hrubého drveného veľ. 32-63mm(vibr.štrk) po zhut.hr. 200 mm   </t>
  </si>
  <si>
    <t xml:space="preserve"> 596911212</t>
  </si>
  <si>
    <t xml:space="preserve">Kladenie zámkovej dlažby  hr. 8 cm pre peších nad 20 m2 so zriadením lôžka z kameniva hr. 4 cm   </t>
  </si>
  <si>
    <t xml:space="preserve"> 5921952490</t>
  </si>
  <si>
    <t xml:space="preserve">Dlažba-normál 20x16,5x8cm, sivá   </t>
  </si>
  <si>
    <t xml:space="preserve"> 812479011,1</t>
  </si>
  <si>
    <t xml:space="preserve">Demontáž šachty z betónových rúr od DN 800 do DN 1200 mm -1,640 t   </t>
  </si>
  <si>
    <t xml:space="preserve"> 917762112</t>
  </si>
  <si>
    <t xml:space="preserve">Osadenie chodník. obrubníka betónového ležatého do lôžka z betónu prosteho tr. C 16/20 s bočnou oporou   </t>
  </si>
  <si>
    <t xml:space="preserve"> 5921954410</t>
  </si>
  <si>
    <t xml:space="preserve">Obrubník cestný 100x20x15,5 cm, nábehový   </t>
  </si>
  <si>
    <t xml:space="preserve"> 935114435</t>
  </si>
  <si>
    <t xml:space="preserve">Osadenie odvodňovacieho betónového žľabu univerzálneho s ochrannou hranou vnútornej šírky 200 mm a s roštom triedy E 600   </t>
  </si>
  <si>
    <t xml:space="preserve"> 5923001848</t>
  </si>
  <si>
    <t xml:space="preserve"> 5923002414</t>
  </si>
  <si>
    <t xml:space="preserve"> 989542212,1</t>
  </si>
  <si>
    <t xml:space="preserve">Osadenie a montáž haciacého pristoja P6   </t>
  </si>
  <si>
    <t xml:space="preserve"> 998224111</t>
  </si>
  <si>
    <t xml:space="preserve">Presun hmôt pre pozemné komunikácie s krytom monolitickým betónovým akejkoľvek dĺžky objektu   </t>
  </si>
  <si>
    <t>721/A 1</t>
  </si>
  <si>
    <t xml:space="preserve"> 721171112</t>
  </si>
  <si>
    <t xml:space="preserve">Potrubie z PVC - U odpadové ležaté hrdlové D 160x3, 9   </t>
  </si>
  <si>
    <t xml:space="preserve"> 2865103260</t>
  </si>
  <si>
    <t xml:space="preserve">Koleno PVC-U, DN 160x87° hladká kanalizáciu potrubia,   </t>
  </si>
  <si>
    <t xml:space="preserve"> 998721201</t>
  </si>
  <si>
    <t xml:space="preserve">Presun hmôt pre vnútornú kanalizáciu v objektoch výšky do 6 m   </t>
  </si>
  <si>
    <t xml:space="preserve">Objekt SO 01 - Zberný dvor - SO 01-3 - Oplotenie   </t>
  </si>
  <si>
    <t xml:space="preserve"> 133211101</t>
  </si>
  <si>
    <t xml:space="preserve">Hĺbenie šachiet v  hornine tr. 3 súdržných - ručným náradím plocha výkopu do 4 m2   </t>
  </si>
  <si>
    <t xml:space="preserve"> 133211109</t>
  </si>
  <si>
    <t xml:space="preserve">Príplatok za lepivosť pri hĺbení šachiet ručným alebo pneumatickým náradím v horninách tr. 3   </t>
  </si>
  <si>
    <t xml:space="preserve"> 275313611</t>
  </si>
  <si>
    <t xml:space="preserve">Betón základových pätiek, prostý tr. C 16/20   </t>
  </si>
  <si>
    <t xml:space="preserve"> 318271048,1</t>
  </si>
  <si>
    <t xml:space="preserve">Krycie platne priebežné pre oplotenie z tvárnic   </t>
  </si>
  <si>
    <t xml:space="preserve"> 5923300221,1</t>
  </si>
  <si>
    <t xml:space="preserve">Plotová tvárnica krycia platňa, 50/35/5-6 cm, sivá,   </t>
  </si>
  <si>
    <t xml:space="preserve"> 15/A 4</t>
  </si>
  <si>
    <t xml:space="preserve"> 998151111</t>
  </si>
  <si>
    <t xml:space="preserve">Presun hmôt pre obj.8152, 8153,8159,zvislá nosná konštr.z tehál,tvárnic,blokov výšky do 10 m   </t>
  </si>
  <si>
    <t xml:space="preserve"> 767162110</t>
  </si>
  <si>
    <t xml:space="preserve">Montáž zábradlia rovného z profilovej ocele do muriva, s hmotnosťou 1 m zábradlia do 20 kg   </t>
  </si>
  <si>
    <t xml:space="preserve"> 767995205,1</t>
  </si>
  <si>
    <t xml:space="preserve">Výroba atypického zábradlia rovného z profilovanej ocele včetne materiálu   </t>
  </si>
  <si>
    <t>kg</t>
  </si>
  <si>
    <t xml:space="preserve"> 767920240</t>
  </si>
  <si>
    <t xml:space="preserve">Montáž vrát a vrátok k oploteniu osadzovaných na stĺpiky oceľové, s plochou jednotlivo nad 6 do 8 m2   </t>
  </si>
  <si>
    <t xml:space="preserve"> 5535850265,1</t>
  </si>
  <si>
    <t xml:space="preserve">Brána dvojkrídlová, výška:2,0 m, šírka 3,50 m včetne stĺpikov - pozinkovaná   </t>
  </si>
  <si>
    <t xml:space="preserve"> 783226100</t>
  </si>
  <si>
    <t xml:space="preserve">Nátery kov.stav.doplnk.konštr. syntetické na vzduchu schnúce základný - 35µm   </t>
  </si>
  <si>
    <t xml:space="preserve"> 783222100</t>
  </si>
  <si>
    <t xml:space="preserve">Nátery kov.stav.doplnk.konštr. syntetické farby šedej na vzduchu schnúce dvojnásobné - 70µm   </t>
  </si>
  <si>
    <t xml:space="preserve">Objekt SO 01 - Zberný dvor - SO 01-4 - Elektoinštalácia a osvetlenie   </t>
  </si>
  <si>
    <t>Montážne práce</t>
  </si>
  <si>
    <t>M-21 ELEKTROMONTÁŽE</t>
  </si>
  <si>
    <t>M-46 MONTÁŽE ZEMNÝCH PRÁC</t>
  </si>
  <si>
    <t xml:space="preserve"> 275313521</t>
  </si>
  <si>
    <t xml:space="preserve">Betón základových pätiek, prostý tr. C 12/15   </t>
  </si>
  <si>
    <t xml:space="preserve"> 210010057</t>
  </si>
  <si>
    <t xml:space="preserve">Rúrka tuhá elektroinštalačná z PVC typ 1516, uložená pevne   </t>
  </si>
  <si>
    <t>S/S30</t>
  </si>
  <si>
    <t xml:space="preserve"> 3450726200</t>
  </si>
  <si>
    <t xml:space="preserve">Rúrka tuhá PVC 1516   </t>
  </si>
  <si>
    <t xml:space="preserve"> 210010059</t>
  </si>
  <si>
    <t xml:space="preserve">Rúrka tuhá elektroinštalačná z PVC typ 1525, uložená pevne   </t>
  </si>
  <si>
    <t xml:space="preserve"> 3450726300</t>
  </si>
  <si>
    <t xml:space="preserve">Rúrka tuhá PVC 1523   </t>
  </si>
  <si>
    <t xml:space="preserve"> 210010068</t>
  </si>
  <si>
    <t xml:space="preserve">Rúrka tuhá elektroinštalačná z PVC typ 1550, uložená pevne   </t>
  </si>
  <si>
    <t xml:space="preserve"> 3450728600</t>
  </si>
  <si>
    <t xml:space="preserve">Trubka UPRM 50 L=3m   </t>
  </si>
  <si>
    <t>921/M21</t>
  </si>
  <si>
    <t xml:space="preserve"> 210010301</t>
  </si>
  <si>
    <t xml:space="preserve">Krabica prístrojová bez zapojenia (1901, KP 68, KZ 3)   </t>
  </si>
  <si>
    <t xml:space="preserve"> 3410301678</t>
  </si>
  <si>
    <t xml:space="preserve">Veko krabice veko biele KO 68 HB   </t>
  </si>
  <si>
    <t xml:space="preserve"> 3450906510</t>
  </si>
  <si>
    <t xml:space="preserve">Krabica KU 68-1901   </t>
  </si>
  <si>
    <t xml:space="preserve"> 210010311</t>
  </si>
  <si>
    <t xml:space="preserve">Krabica odbočná s viečkom kruhová , bez zapojenia   </t>
  </si>
  <si>
    <t xml:space="preserve"> 3450907010</t>
  </si>
  <si>
    <t xml:space="preserve">Krabica KU 68-1902   </t>
  </si>
  <si>
    <t xml:space="preserve"> 210040011</t>
  </si>
  <si>
    <t xml:space="preserve">Rúrkový oceľový stožiar dĺžky 6 m, vrátane rozvozu, vztýčenia, očíslovania, zloženia ,ale bez výstroja   </t>
  </si>
  <si>
    <t xml:space="preserve"> 3160111301,1</t>
  </si>
  <si>
    <t xml:space="preserve">Stožiar ST 250/60   </t>
  </si>
  <si>
    <t xml:space="preserve"> 3161215421,1</t>
  </si>
  <si>
    <t xml:space="preserve">Elektrovýzbroj osvetľovacieho stožiara   </t>
  </si>
  <si>
    <t xml:space="preserve"> 210100101</t>
  </si>
  <si>
    <t xml:space="preserve">Ukončenie Cu a Al drôtov a lán včítane zapojenie, jedna žila, vodič s prierezom do 16 mm2   </t>
  </si>
  <si>
    <t xml:space="preserve"> 3452105500</t>
  </si>
  <si>
    <t xml:space="preserve">G-Káblové oko CU 10x10 KU-L   </t>
  </si>
  <si>
    <t xml:space="preserve"> 210110041</t>
  </si>
  <si>
    <t xml:space="preserve">Spínače polozapustené a zapustené vrátane zapojenia jednopólový - radenie 1   </t>
  </si>
  <si>
    <t xml:space="preserve"> 3450201270</t>
  </si>
  <si>
    <t xml:space="preserve">Spínač 1 - biely   </t>
  </si>
  <si>
    <t xml:space="preserve"> 210110043</t>
  </si>
  <si>
    <t xml:space="preserve">Spínač polozapustený a zapustený vrátane zapojenia sériový prep.stried. - radenie 5 A   </t>
  </si>
  <si>
    <t xml:space="preserve"> 3450201430</t>
  </si>
  <si>
    <t xml:space="preserve">Prepínač 5 3553-05289 B1 lesklý biely   </t>
  </si>
  <si>
    <t xml:space="preserve"> 210111011</t>
  </si>
  <si>
    <t xml:space="preserve">Domová zásuvka polozapustená alebo zapustená vrátane zapojenia 10/16 A 250 V 2P + Z   </t>
  </si>
  <si>
    <t xml:space="preserve"> 3450317700</t>
  </si>
  <si>
    <t xml:space="preserve">Zásuvka 4FN 15037 BM jednoduchá   </t>
  </si>
  <si>
    <t xml:space="preserve"> 210190002</t>
  </si>
  <si>
    <t xml:space="preserve">Montáž oceľoplechovej rozvodnice do váhy 50 kg   </t>
  </si>
  <si>
    <t xml:space="preserve"> 3570151301,1</t>
  </si>
  <si>
    <t xml:space="preserve">Rozvádzače RH   </t>
  </si>
  <si>
    <t xml:space="preserve"> 210201005</t>
  </si>
  <si>
    <t xml:space="preserve">Zapojenie svietidlá IP40, 1 x svetelný zdroj, stropného - nástenného interierového so žiarovkou   </t>
  </si>
  <si>
    <t xml:space="preserve"> 3486301260</t>
  </si>
  <si>
    <t xml:space="preserve">Interiérové svietidlo žiarivkové 1x18W, IP40, D=390mm   </t>
  </si>
  <si>
    <t xml:space="preserve"> 210201431,1</t>
  </si>
  <si>
    <t xml:space="preserve">Zapojenie svietidla 1x svetelný zdroj, na stĺp LED   </t>
  </si>
  <si>
    <t xml:space="preserve"> SRE000000378,1</t>
  </si>
  <si>
    <t xml:space="preserve">Reflektor LED 230V, IP 65, 1X50 W, 4250 lm, čierný   </t>
  </si>
  <si>
    <t xml:space="preserve"> 210220021</t>
  </si>
  <si>
    <t xml:space="preserve">Uzemňovacie vedenie v zemi FeZn vrátane izolácie spojov O 10mm   </t>
  </si>
  <si>
    <t xml:space="preserve"> 3544224150</t>
  </si>
  <si>
    <t xml:space="preserve">Územňovací vodič ocelový žiarovo zinkovaný označenie O 10   </t>
  </si>
  <si>
    <t xml:space="preserve"> 210800141</t>
  </si>
  <si>
    <t xml:space="preserve">Kábel medený uložený pevne CYKY 450/750 V 2x2,5   </t>
  </si>
  <si>
    <t xml:space="preserve"> 3410350080</t>
  </si>
  <si>
    <t xml:space="preserve">CYKY 2x2,5 Kábel pre pevné uloženie, medený STN   </t>
  </si>
  <si>
    <t xml:space="preserve"> 210800146</t>
  </si>
  <si>
    <t xml:space="preserve">Kábel medený uložený pevne CYKY 450/750 V 3x1,5   </t>
  </si>
  <si>
    <t xml:space="preserve"> 3410350085</t>
  </si>
  <si>
    <t xml:space="preserve">CYKY 3x1,5 Kábel pre pevné uloženie, medený STN   </t>
  </si>
  <si>
    <t xml:space="preserve"> 210800147</t>
  </si>
  <si>
    <t xml:space="preserve">Kábel medený uložený pevne CYKY 450/750 V 3x2,5   </t>
  </si>
  <si>
    <t xml:space="preserve"> 3410350086</t>
  </si>
  <si>
    <t xml:space="preserve">CYKY 3x2,5 Kábel pre pevné uloženie, medený STN   </t>
  </si>
  <si>
    <t xml:space="preserve"> 210800152</t>
  </si>
  <si>
    <t xml:space="preserve">Kábel medený uložený pevne CYKY 450/750 V 4x1,5   </t>
  </si>
  <si>
    <t xml:space="preserve"> 3410350091</t>
  </si>
  <si>
    <t xml:space="preserve">CYKY 4x1,5 Kábel pre pevné uloženie, medený STN   </t>
  </si>
  <si>
    <t xml:space="preserve"> 210800157</t>
  </si>
  <si>
    <t xml:space="preserve">Kábel medený uložený pevne CYKY 450/750 V 4x16   </t>
  </si>
  <si>
    <t xml:space="preserve"> 3410350096</t>
  </si>
  <si>
    <t xml:space="preserve">CYKY 4x16 Kábel pre pevné uloženie, medený STN   </t>
  </si>
  <si>
    <t>P/PE</t>
  </si>
  <si>
    <t xml:space="preserve"> MV</t>
  </si>
  <si>
    <t xml:space="preserve">Murárske výpomoci   </t>
  </si>
  <si>
    <t xml:space="preserve"> PM</t>
  </si>
  <si>
    <t xml:space="preserve">Podružný materiál   </t>
  </si>
  <si>
    <t xml:space="preserve"> PPV</t>
  </si>
  <si>
    <t xml:space="preserve">Podiel pridružených výkonov   </t>
  </si>
  <si>
    <t xml:space="preserve"> HZS001</t>
  </si>
  <si>
    <t xml:space="preserve">EL - Revízie   </t>
  </si>
  <si>
    <t>946/M46</t>
  </si>
  <si>
    <t xml:space="preserve"> 460050003</t>
  </si>
  <si>
    <t xml:space="preserve">Jama pre jednoduchý stožiar nepätkovaný dĺžky 6-8 m, v rovine,zásyp a zhutnenie,zemina tr.3   </t>
  </si>
  <si>
    <t xml:space="preserve"> 460200163</t>
  </si>
  <si>
    <t xml:space="preserve">Hĺbenie káblovej ryhy ručne 35 cm širokej a 80 cm hlbokej, v zemine triedy 3   </t>
  </si>
  <si>
    <t xml:space="preserve"> 460200303</t>
  </si>
  <si>
    <t xml:space="preserve">Hĺbenie káblovej ryhy ručne 50 cm širokej a 120 cm hlbokej, v zemine triedy 3   </t>
  </si>
  <si>
    <t xml:space="preserve"> 460420041</t>
  </si>
  <si>
    <t xml:space="preserve">Zriadenie káblového lôžka z piesku a cementu bez zakrytia, v ryhe šírky do 100 cm, hr. vrstvy 12 cm   </t>
  </si>
  <si>
    <t xml:space="preserve"> 5831214500</t>
  </si>
  <si>
    <t xml:space="preserve">Drvina vápencová zmes 0 - 4   </t>
  </si>
  <si>
    <t xml:space="preserve"> 460490012</t>
  </si>
  <si>
    <t xml:space="preserve">Rozvinutie a uloženie výstražnej fólie z PVC do ryhy, šírka do 33 cm   </t>
  </si>
  <si>
    <t xml:space="preserve"> 2830002000</t>
  </si>
  <si>
    <t xml:space="preserve">Fólia červená v m   </t>
  </si>
  <si>
    <t xml:space="preserve"> 460560163</t>
  </si>
  <si>
    <t xml:space="preserve">Ručný zásyp nezap. káblovej ryhy bez zhutn. zeminy, 35 cm širokej, 80 cm hlbokej v zemine tr. 3   </t>
  </si>
  <si>
    <t xml:space="preserve"> 460560303</t>
  </si>
  <si>
    <t xml:space="preserve">Ručný zásyp nezap. káblovej ryhy bez zhutn. zeminy, 50 cm širokej, 120 cm hlbokej v zemine tr. 3   </t>
  </si>
  <si>
    <t>Objekt SO 02 - Požiarná nádrž</t>
  </si>
  <si>
    <t xml:space="preserve"> 131201101</t>
  </si>
  <si>
    <t xml:space="preserve">Výkop nezapaženej jamy v hornine 3, do 100 m3   </t>
  </si>
  <si>
    <t xml:space="preserve"> 131201109</t>
  </si>
  <si>
    <t xml:space="preserve">Hĺbenie nezapažených jám a zárezov. Príplatok za lepivosť horniny 3   </t>
  </si>
  <si>
    <t xml:space="preserve"> 151101102</t>
  </si>
  <si>
    <t xml:space="preserve">Paženie a rozopretie stien pre podzemné vedenie, príložné do 4 m   </t>
  </si>
  <si>
    <t xml:space="preserve"> 151101112</t>
  </si>
  <si>
    <t xml:space="preserve">Odstránenie paženia pre podzemné vedenie, príložné hĺbky do 4 m   </t>
  </si>
  <si>
    <t xml:space="preserve"> 273362442</t>
  </si>
  <si>
    <t xml:space="preserve">Výstuž základových dosiek zo zvár. sietí KARI, priemer drôtu 8/8 mm, veľkosť oka 150x150 mm   </t>
  </si>
  <si>
    <t xml:space="preserve"> 452311141</t>
  </si>
  <si>
    <t xml:space="preserve">Dosky, bloky, sedlá z betónu v otvorenom výkope tr. C 16/20   </t>
  </si>
  <si>
    <t xml:space="preserve"> 894101113</t>
  </si>
  <si>
    <t xml:space="preserve">Osadenie akumulačnej nádrže železobetónovej, hmotnosti nad 10 t   </t>
  </si>
  <si>
    <t xml:space="preserve"> 5922415071,1</t>
  </si>
  <si>
    <t xml:space="preserve">Požiarna nádrž TT PN 22, lxšxv 4500x2600x2500 mm, objem nádrže 22 m3, železobetónová   </t>
  </si>
  <si>
    <t xml:space="preserve"> 998276101</t>
  </si>
  <si>
    <t xml:space="preserve">Presun hmôt pre rúrové vedenie hĺbené z rúr z plast., hmôt alebo sklolamin. v otvorenom výkope   </t>
  </si>
  <si>
    <t>Objekt SO 03 - Odberné elektrické zariadenie</t>
  </si>
  <si>
    <t xml:space="preserve"> 210010087</t>
  </si>
  <si>
    <t xml:space="preserve">Rúrka ohybná elektroinštalačná z HDPE, D 75 uložená pod omietkou   </t>
  </si>
  <si>
    <t xml:space="preserve"> 3450710101,1</t>
  </si>
  <si>
    <t xml:space="preserve">Rúra UPRM  75 pancierová   </t>
  </si>
  <si>
    <t xml:space="preserve"> 210040001</t>
  </si>
  <si>
    <t xml:space="preserve">Stožiar z predpätého betónu 9-15 m/3-45 kN jednoduchý - JB bez konzol a výzbroje   </t>
  </si>
  <si>
    <t xml:space="preserve"> 3162154014</t>
  </si>
  <si>
    <t xml:space="preserve"> 210100422,1</t>
  </si>
  <si>
    <t xml:space="preserve">Káblová koncovka vrátane zapojenia vodičov   </t>
  </si>
  <si>
    <t xml:space="preserve"> 3451812461</t>
  </si>
  <si>
    <t xml:space="preserve">Koncovka EPKT 0015 4-35   </t>
  </si>
  <si>
    <t xml:space="preserve"> 210193053</t>
  </si>
  <si>
    <t xml:space="preserve">Skriňa ER plastová, trojfázová, jednotarifná1 odberateľ   </t>
  </si>
  <si>
    <t xml:space="preserve"> 3570192752,1</t>
  </si>
  <si>
    <t xml:space="preserve">El.skriňa ER 2,0 - F403 trojfázový, jednotarif, 1 odberateľ : 1 x hlavný trojpólový istič B16, 20, resp.25   </t>
  </si>
  <si>
    <t xml:space="preserve"> 210260001</t>
  </si>
  <si>
    <t xml:space="preserve">Bezpečnostný bielo-oranžový závesných vodičov   </t>
  </si>
  <si>
    <t xml:space="preserve"> 3118161500</t>
  </si>
  <si>
    <t xml:space="preserve">Objímky kotevné OEG 348427 na stožiar, dĺžka 120 mm   </t>
  </si>
  <si>
    <t xml:space="preserve"> 210260011</t>
  </si>
  <si>
    <t xml:space="preserve">Napínacia skrutka M 16, vrátane očnice   </t>
  </si>
  <si>
    <t xml:space="preserve"> 3097031000</t>
  </si>
  <si>
    <t xml:space="preserve">Napínacie skrutky 16x140 mm typ: FSH 16130   </t>
  </si>
  <si>
    <t xml:space="preserve"> 210901061</t>
  </si>
  <si>
    <t xml:space="preserve">Kábel hliníkový silový, uložený pevne AYKY 450/750 V 4x16   </t>
  </si>
  <si>
    <t xml:space="preserve"> 3410350342</t>
  </si>
  <si>
    <t xml:space="preserve">AYKYz 4x16 Kábel samonosný, hliníkový   </t>
  </si>
  <si>
    <t xml:space="preserve"> 210901061,1</t>
  </si>
  <si>
    <t xml:space="preserve">Kábel hliníkový silový, uložený pevne AYKY 450/750 V 4x35   </t>
  </si>
  <si>
    <t xml:space="preserve"> 3410350020</t>
  </si>
  <si>
    <t xml:space="preserve">1-AYKY 4x35 Kábel pre pevné uloženie, hliníkový STN   </t>
  </si>
  <si>
    <t xml:space="preserve"> 460050013</t>
  </si>
  <si>
    <t xml:space="preserve">Jama pre jednoduchý stožiar nepätkovaný dĺžky 9-10 m, v rovine,zásyp a zhutnenie,zemina tr.3   </t>
  </si>
  <si>
    <t xml:space="preserve"> 460202163</t>
  </si>
  <si>
    <t xml:space="preserve">Hĺbenie káblovej ryhy strojne 35 cm širokej a 80 cm hlbokej, v zemine triedy 3   </t>
  </si>
  <si>
    <t>Objekt SO 04 - Rekonštrukcia existujúceho vjazdu na pozemok</t>
  </si>
  <si>
    <t xml:space="preserve">  1/A 2</t>
  </si>
  <si>
    <t xml:space="preserve"> 122202201</t>
  </si>
  <si>
    <t xml:space="preserve">Odkopávka a prekopávka nezapažená pre cesty a letiská v hornonách 1 a 2 do 100 m3   </t>
  </si>
  <si>
    <t xml:space="preserve"> 122202209</t>
  </si>
  <si>
    <t xml:space="preserve">Príplatok za lepivosť horniny 3   </t>
  </si>
  <si>
    <t xml:space="preserve">Výkop ryhy do šírky 600 mm v horn.3 do 100 m3 - čelá   </t>
  </si>
  <si>
    <t xml:space="preserve"> 132301101</t>
  </si>
  <si>
    <t xml:space="preserve">Výkop ryhy do šírky 600 mm v horn.4 do 100 m3- kanal pripoky   </t>
  </si>
  <si>
    <t xml:space="preserve"> 132301109</t>
  </si>
  <si>
    <t xml:space="preserve">Príplatok za lepivosť pri hĺbení rýh šírky do 600 mm zapažených i nezapažených s urovnaním dna v hornine 4   </t>
  </si>
  <si>
    <t xml:space="preserve"> 133201101</t>
  </si>
  <si>
    <t xml:space="preserve">Výkop šachty hornina 3 do 100 m3-osadenie DZ   </t>
  </si>
  <si>
    <t xml:space="preserve"> 133201109</t>
  </si>
  <si>
    <t xml:space="preserve">Príplatok k cenám za lepivosť horniny   </t>
  </si>
  <si>
    <t xml:space="preserve"> 162301101</t>
  </si>
  <si>
    <t xml:space="preserve">Vodorovné premiestnenie výkopku po spevnenej ceste, horniny tr.1-4 do 500 m   </t>
  </si>
  <si>
    <t xml:space="preserve">Uloženie sypaniny na skládky do 100 m3 -vykop   </t>
  </si>
  <si>
    <t xml:space="preserve">Zásyp sypaninou so zhutnením rýh, do 100 m3 - zásyp nad  priepustom   </t>
  </si>
  <si>
    <t xml:space="preserve"> 5833721300</t>
  </si>
  <si>
    <t xml:space="preserve">Štrkopiesok 0-32 Z   </t>
  </si>
  <si>
    <t xml:space="preserve"> 5833712300</t>
  </si>
  <si>
    <t xml:space="preserve">Štrkopiesok 0-8 Z   </t>
  </si>
  <si>
    <t xml:space="preserve"> 271571111</t>
  </si>
  <si>
    <t xml:space="preserve">Vankúše zhutnené pod základy zo štrkopiesku - DZ   </t>
  </si>
  <si>
    <t xml:space="preserve"> 275321111</t>
  </si>
  <si>
    <t xml:space="preserve">Betón základových pätiek, železový (bez výstuže), tr.C 8/10 - DZ   </t>
  </si>
  <si>
    <t xml:space="preserve"> 338171122</t>
  </si>
  <si>
    <t xml:space="preserve">Osadenie stĺpika oceľového do výšky 2.60m so zabetónovaním - DZ   </t>
  </si>
  <si>
    <t xml:space="preserve"> 411361821</t>
  </si>
  <si>
    <t xml:space="preserve">Výstuž dosky Kari 8/100 x 8/100, 10505   </t>
  </si>
  <si>
    <t xml:space="preserve"> 451311111</t>
  </si>
  <si>
    <t xml:space="preserve">Podklad pod dlažbu z betónu prostého tr.C 8/10 hr. do 100 m - žlab   </t>
  </si>
  <si>
    <t>312/A 1</t>
  </si>
  <si>
    <t xml:space="preserve"> 451571221</t>
  </si>
  <si>
    <t xml:space="preserve">Podklad pre dlažbu zo štrkopiesku, hr. do 100 mm   </t>
  </si>
  <si>
    <t xml:space="preserve"> 573111115</t>
  </si>
  <si>
    <t xml:space="preserve">Postrek živičný infiltračný s posypom kamenivom z asfaltu cestného v množstve 2, 50 kg/m2   </t>
  </si>
  <si>
    <t xml:space="preserve"> 581130315</t>
  </si>
  <si>
    <t xml:space="preserve">Kryt cementobetónový cestných komunikácií skupiny CB III pre TDZ IV, V a VI, hr. 200 mm   </t>
  </si>
  <si>
    <t>271/A 3</t>
  </si>
  <si>
    <t xml:space="preserve"> 871313121</t>
  </si>
  <si>
    <t xml:space="preserve">Montáž potrubia z kanalizačných rúr z tvrdého PVC tesn. gumovým krúžkom v skl. do 20% DN 150, DN 200   </t>
  </si>
  <si>
    <t xml:space="preserve"> 2861103300</t>
  </si>
  <si>
    <t xml:space="preserve">Kanalizačné rúry PVC-U hladké s hrdlom 150x 4.9x2000   </t>
  </si>
  <si>
    <t>kus</t>
  </si>
  <si>
    <t xml:space="preserve"> 877313123</t>
  </si>
  <si>
    <t xml:space="preserve">Montáž tvarovky na potrubí z rúr z tvrdého PVC tesn. gumovým krúžkom,jednoosá  DN 150 ,DN 200   </t>
  </si>
  <si>
    <t xml:space="preserve"> 2863102100</t>
  </si>
  <si>
    <t xml:space="preserve">PVC-U koleno pre kanalizačné rúry hladké 200/45°   </t>
  </si>
  <si>
    <t xml:space="preserve"> 2864201200</t>
  </si>
  <si>
    <t xml:space="preserve">PVC-U prechodka kanalizačná 200   </t>
  </si>
  <si>
    <t xml:space="preserve"> 892311000</t>
  </si>
  <si>
    <t xml:space="preserve">Skúška tesnosti kanalizácie D 150   </t>
  </si>
  <si>
    <t>S/S40</t>
  </si>
  <si>
    <t xml:space="preserve"> 4041354300</t>
  </si>
  <si>
    <t xml:space="preserve">Stojan pre značku-rýchlostník výška 3m   </t>
  </si>
  <si>
    <t>Kus</t>
  </si>
  <si>
    <t xml:space="preserve"> 914001111</t>
  </si>
  <si>
    <t xml:space="preserve">Osadenie a montáž cestnej zvislej dopravnej značky na stľpik,stľp,konzolu alebo objekt   </t>
  </si>
  <si>
    <t xml:space="preserve"> 4044781420</t>
  </si>
  <si>
    <t xml:space="preserve">P1 „Daj prednosť v jazde !“ pozinkovaná, základný rozmer 900 mm, fólia RA1   </t>
  </si>
  <si>
    <t xml:space="preserve"> 919514112</t>
  </si>
  <si>
    <t xml:space="preserve">Zhotovenie priepustu z rúr železobetónových DN 600   </t>
  </si>
  <si>
    <t xml:space="preserve"> 592220000400</t>
  </si>
  <si>
    <t xml:space="preserve">Rúra železobetónová pre splaškové odpadné vody TZR 101-60, DN 600, dĺ. 2500, hr. steny 90 mm   </t>
  </si>
  <si>
    <t xml:space="preserve"> 919535555</t>
  </si>
  <si>
    <t xml:space="preserve">Obetónovanie rúrového priepustu betónom jednoduchým tr.C 8/10   </t>
  </si>
  <si>
    <t xml:space="preserve">Obetónovanie žľabov betónom jednoduchým tr. C 8/10   </t>
  </si>
  <si>
    <t xml:space="preserve"> 919721211</t>
  </si>
  <si>
    <t xml:space="preserve">Dilatačné škáry vkladané v cementobet. kryte, s vyplnením škár asfaltovou zálievkou, priečne   </t>
  </si>
  <si>
    <t>241/A 1</t>
  </si>
  <si>
    <t xml:space="preserve"> 927315211</t>
  </si>
  <si>
    <t xml:space="preserve">Čelo betónové z akéhokoľvek druhu betónu železničných priepustov z rúr 600 mm   </t>
  </si>
  <si>
    <t xml:space="preserve">Osadenie priekopového žľabu šírky do 500 mm do betónu   </t>
  </si>
  <si>
    <t xml:space="preserve"> 592270040900</t>
  </si>
  <si>
    <t xml:space="preserve"> 5923001124</t>
  </si>
  <si>
    <t xml:space="preserve"> 998224211</t>
  </si>
  <si>
    <t xml:space="preserve">Presun hmôt pre plochy letísk s krytom monolitickým betónovým (822 3.4) akejkoľvek dĺžky objektu   </t>
  </si>
  <si>
    <t xml:space="preserve">           Celkom bez DPH</t>
  </si>
  <si>
    <t xml:space="preserve">           DPH 20% z </t>
  </si>
  <si>
    <t xml:space="preserve">           DPH 0% z </t>
  </si>
  <si>
    <t xml:space="preserve">           Celkom</t>
  </si>
  <si>
    <t>Krycí list stavby</t>
  </si>
  <si>
    <t xml:space="preserve">Keramický predpätý preklad POROTHERM alebo ekvivalent KPP, šírky 120 mm, výšky 65 mm, dĺžky 1500 mm   </t>
  </si>
  <si>
    <t xml:space="preserve">Lak asfaltový ALP-PENETRAL alebo ekvivalent v sudoch   </t>
  </si>
  <si>
    <t xml:space="preserve">Asfaltovaný pás pre spodné vrstvy hydroizolačných systémov HYDROBIT alebo ekvivalent V 60 S 35   </t>
  </si>
  <si>
    <t>Kotviaca technika - vrut SK-RB Power   alebo ekvivalent</t>
  </si>
  <si>
    <t xml:space="preserve">Doska OSB 3 Superfinish ECO alebo ekvivalent nebrúsené hr. 22 mm, 2500x1250 mm   </t>
  </si>
  <si>
    <t>Nátery tesárskych konštrukcií povrchová impregnácia Bochemitom QB   alebo ekvivalent</t>
  </si>
  <si>
    <t xml:space="preserve">Odvodňovací žľab univerzálny BGU-Z SV G NW 200 alebo ekvivalent, č. 10-0, dĺžky 1 m, výšky 330 mm, bez spádu, betónový s liatinovou hranou   </t>
  </si>
  <si>
    <t xml:space="preserve">Liatinový rošt s pozdĺžnymi rebrami BG-SV NW 200 alebo ekvivalent, lxšxhr 500x247x25 mm, rozmer štrbiny MW 27x13 mm, trieda E 600,s rýchlouzáverom, pre žľaby s ochrannou hranou   </t>
  </si>
  <si>
    <t>Stožiar betónový, bez výstroja PBS 10,5/6, ELV PRODUKT   alebo ekvivalent</t>
  </si>
  <si>
    <t xml:space="preserve">Univerzálny žľab SV G NW 100 alebo ekvivalent, s liatinovou hranou, pre strednu záťaž - liatinovy rošt+1vpust+spoj. material   </t>
  </si>
  <si>
    <t xml:space="preserve">Revízna šachta E NW 100 alebo ekvivalent, trieda C 250, rozmer 500x123x133 mm, nerezová,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</si>
</sst>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/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164" fontId="1" fillId="0" borderId="10" xfId="0" applyNumberFormat="1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164" fontId="1" fillId="0" borderId="29" xfId="0" applyNumberFormat="1" applyFont="1" applyFill="1" applyBorder="1"/>
    <xf numFmtId="0" fontId="1" fillId="0" borderId="30" xfId="0" applyFont="1" applyFill="1" applyBorder="1"/>
    <xf numFmtId="0" fontId="1" fillId="0" borderId="31" xfId="0" applyFont="1" applyFill="1" applyBorder="1"/>
    <xf numFmtId="0" fontId="6" fillId="0" borderId="16" xfId="0" applyFont="1" applyFill="1" applyBorder="1"/>
    <xf numFmtId="0" fontId="7" fillId="0" borderId="16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6" fillId="0" borderId="17" xfId="0" applyFont="1" applyFill="1" applyBorder="1"/>
    <xf numFmtId="0" fontId="6" fillId="0" borderId="12" xfId="0" applyFont="1" applyFill="1" applyBorder="1"/>
    <xf numFmtId="0" fontId="6" fillId="0" borderId="9" xfId="0" applyFont="1" applyFill="1" applyBorder="1"/>
    <xf numFmtId="0" fontId="5" fillId="0" borderId="8" xfId="0" applyFont="1" applyFill="1" applyBorder="1"/>
    <xf numFmtId="0" fontId="5" fillId="0" borderId="22" xfId="0" applyFont="1" applyFill="1" applyBorder="1"/>
    <xf numFmtId="0" fontId="5" fillId="0" borderId="17" xfId="0" applyFont="1" applyFill="1" applyBorder="1"/>
    <xf numFmtId="0" fontId="5" fillId="0" borderId="9" xfId="0" applyFont="1" applyFill="1" applyBorder="1"/>
    <xf numFmtId="0" fontId="5" fillId="0" borderId="28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9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4" xfId="0" applyFont="1" applyFill="1" applyBorder="1"/>
    <xf numFmtId="0" fontId="5" fillId="0" borderId="36" xfId="0" applyFont="1" applyFill="1" applyBorder="1"/>
    <xf numFmtId="0" fontId="5" fillId="0" borderId="10" xfId="0" applyFont="1" applyFill="1" applyBorder="1"/>
    <xf numFmtId="0" fontId="4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2" xfId="0" applyFont="1" applyFill="1" applyBorder="1"/>
    <xf numFmtId="0" fontId="5" fillId="0" borderId="39" xfId="0" applyFont="1" applyFill="1" applyBorder="1" applyAlignment="1">
      <alignment horizontal="center"/>
    </xf>
    <xf numFmtId="164" fontId="1" fillId="0" borderId="22" xfId="0" applyNumberFormat="1" applyFont="1" applyFill="1" applyBorder="1"/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/>
    <xf numFmtId="0" fontId="5" fillId="0" borderId="48" xfId="0" applyFont="1" applyFill="1" applyBorder="1"/>
    <xf numFmtId="0" fontId="5" fillId="0" borderId="49" xfId="0" applyFont="1" applyFill="1" applyBorder="1"/>
    <xf numFmtId="0" fontId="1" fillId="0" borderId="49" xfId="0" applyFont="1" applyFill="1" applyBorder="1"/>
    <xf numFmtId="0" fontId="5" fillId="0" borderId="50" xfId="0" applyFont="1" applyFill="1" applyBorder="1"/>
    <xf numFmtId="164" fontId="1" fillId="0" borderId="51" xfId="0" applyNumberFormat="1" applyFont="1" applyFill="1" applyBorder="1"/>
    <xf numFmtId="164" fontId="5" fillId="0" borderId="46" xfId="0" applyNumberFormat="1" applyFont="1" applyFill="1" applyBorder="1"/>
    <xf numFmtId="164" fontId="5" fillId="0" borderId="47" xfId="0" applyNumberFormat="1" applyFont="1" applyFill="1" applyBorder="1"/>
    <xf numFmtId="164" fontId="5" fillId="0" borderId="48" xfId="0" applyNumberFormat="1" applyFont="1" applyFill="1" applyBorder="1"/>
    <xf numFmtId="164" fontId="5" fillId="0" borderId="49" xfId="0" applyNumberFormat="1" applyFont="1" applyFill="1" applyBorder="1"/>
    <xf numFmtId="164" fontId="1" fillId="0" borderId="50" xfId="0" applyNumberFormat="1" applyFont="1" applyFill="1" applyBorder="1"/>
    <xf numFmtId="164" fontId="5" fillId="0" borderId="0" xfId="0" applyNumberFormat="1" applyFont="1" applyFill="1" applyBorder="1"/>
    <xf numFmtId="164" fontId="5" fillId="0" borderId="52" xfId="0" applyNumberFormat="1" applyFont="1" applyFill="1" applyBorder="1"/>
    <xf numFmtId="0" fontId="1" fillId="0" borderId="53" xfId="0" applyFont="1" applyFill="1" applyBorder="1"/>
    <xf numFmtId="0" fontId="1" fillId="0" borderId="54" xfId="0" applyFont="1" applyFill="1" applyBorder="1"/>
    <xf numFmtId="0" fontId="1" fillId="0" borderId="55" xfId="0" applyFont="1" applyFill="1" applyBorder="1"/>
    <xf numFmtId="0" fontId="1" fillId="0" borderId="56" xfId="0" applyFont="1" applyFill="1" applyBorder="1"/>
    <xf numFmtId="164" fontId="1" fillId="0" borderId="23" xfId="0" applyNumberFormat="1" applyFont="1" applyFill="1" applyBorder="1"/>
    <xf numFmtId="164" fontId="1" fillId="0" borderId="52" xfId="0" applyNumberFormat="1" applyFont="1" applyFill="1" applyBorder="1"/>
    <xf numFmtId="164" fontId="5" fillId="0" borderId="58" xfId="0" applyNumberFormat="1" applyFont="1" applyFill="1" applyBorder="1"/>
    <xf numFmtId="164" fontId="1" fillId="0" borderId="58" xfId="0" applyNumberFormat="1" applyFont="1" applyFill="1" applyBorder="1"/>
    <xf numFmtId="0" fontId="4" fillId="0" borderId="60" xfId="0" applyFont="1" applyFill="1" applyBorder="1" applyAlignment="1">
      <alignment horizontal="center"/>
    </xf>
    <xf numFmtId="0" fontId="5" fillId="0" borderId="61" xfId="0" applyFont="1" applyFill="1" applyBorder="1"/>
    <xf numFmtId="0" fontId="5" fillId="0" borderId="62" xfId="0" applyFont="1" applyFill="1" applyBorder="1"/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/>
    <xf numFmtId="164" fontId="5" fillId="0" borderId="64" xfId="0" applyNumberFormat="1" applyFont="1" applyFill="1" applyBorder="1"/>
    <xf numFmtId="164" fontId="5" fillId="0" borderId="65" xfId="0" applyNumberFormat="1" applyFont="1" applyFill="1" applyBorder="1"/>
    <xf numFmtId="164" fontId="1" fillId="0" borderId="67" xfId="0" applyNumberFormat="1" applyFont="1" applyFill="1" applyBorder="1"/>
    <xf numFmtId="164" fontId="4" fillId="0" borderId="68" xfId="0" applyNumberFormat="1" applyFont="1" applyFill="1" applyBorder="1"/>
    <xf numFmtId="164" fontId="1" fillId="0" borderId="69" xfId="0" applyNumberFormat="1" applyFont="1" applyFill="1" applyBorder="1"/>
    <xf numFmtId="0" fontId="1" fillId="0" borderId="15" xfId="0" applyFont="1" applyFill="1" applyBorder="1"/>
    <xf numFmtId="0" fontId="1" fillId="0" borderId="70" xfId="0" applyFont="1" applyFill="1" applyBorder="1"/>
    <xf numFmtId="0" fontId="1" fillId="0" borderId="71" xfId="0" applyFont="1" applyFill="1" applyBorder="1"/>
    <xf numFmtId="0" fontId="5" fillId="0" borderId="11" xfId="0" applyFont="1" applyFill="1" applyBorder="1"/>
    <xf numFmtId="0" fontId="5" fillId="0" borderId="72" xfId="0" applyFont="1" applyFill="1" applyBorder="1"/>
    <xf numFmtId="164" fontId="5" fillId="0" borderId="73" xfId="0" applyNumberFormat="1" applyFont="1" applyFill="1" applyBorder="1"/>
    <xf numFmtId="164" fontId="4" fillId="0" borderId="74" xfId="0" applyNumberFormat="1" applyFont="1" applyFill="1" applyBorder="1"/>
    <xf numFmtId="164" fontId="4" fillId="0" borderId="75" xfId="0" applyNumberFormat="1" applyFont="1" applyFill="1" applyBorder="1"/>
    <xf numFmtId="0" fontId="4" fillId="0" borderId="76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6" xfId="0" applyNumberFormat="1" applyFont="1" applyFill="1" applyBorder="1"/>
    <xf numFmtId="164" fontId="1" fillId="0" borderId="24" xfId="0" applyNumberFormat="1" applyFont="1" applyFill="1" applyBorder="1"/>
    <xf numFmtId="0" fontId="5" fillId="0" borderId="73" xfId="0" applyFont="1" applyFill="1" applyBorder="1"/>
    <xf numFmtId="0" fontId="5" fillId="0" borderId="0" xfId="0" applyFont="1" applyFill="1" applyBorder="1"/>
    <xf numFmtId="0" fontId="5" fillId="0" borderId="52" xfId="0" applyFont="1" applyFill="1" applyBorder="1"/>
    <xf numFmtId="0" fontId="1" fillId="0" borderId="0" xfId="0" applyFont="1" applyFill="1" applyBorder="1"/>
    <xf numFmtId="164" fontId="6" fillId="0" borderId="66" xfId="0" applyNumberFormat="1" applyFont="1" applyFill="1" applyBorder="1"/>
    <xf numFmtId="164" fontId="6" fillId="0" borderId="77" xfId="0" applyNumberFormat="1" applyFont="1" applyFill="1" applyBorder="1"/>
    <xf numFmtId="164" fontId="6" fillId="0" borderId="78" xfId="0" applyNumberFormat="1" applyFont="1" applyFill="1" applyBorder="1"/>
    <xf numFmtId="164" fontId="1" fillId="0" borderId="77" xfId="0" applyNumberFormat="1" applyFont="1" applyFill="1" applyBorder="1"/>
    <xf numFmtId="0" fontId="1" fillId="0" borderId="79" xfId="0" applyFont="1" applyFill="1" applyBorder="1"/>
    <xf numFmtId="164" fontId="5" fillId="0" borderId="80" xfId="0" applyNumberFormat="1" applyFont="1" applyFill="1" applyBorder="1"/>
    <xf numFmtId="0" fontId="1" fillId="0" borderId="81" xfId="0" applyFont="1" applyFill="1" applyBorder="1"/>
    <xf numFmtId="0" fontId="1" fillId="0" borderId="52" xfId="0" applyFont="1" applyFill="1" applyBorder="1"/>
    <xf numFmtId="164" fontId="5" fillId="0" borderId="77" xfId="0" applyNumberFormat="1" applyFont="1" applyFill="1" applyBorder="1"/>
    <xf numFmtId="164" fontId="5" fillId="0" borderId="78" xfId="0" applyNumberFormat="1" applyFont="1" applyFill="1" applyBorder="1"/>
    <xf numFmtId="164" fontId="1" fillId="0" borderId="78" xfId="0" applyNumberFormat="1" applyFont="1" applyFill="1" applyBorder="1"/>
    <xf numFmtId="0" fontId="1" fillId="0" borderId="58" xfId="0" applyFont="1" applyFill="1" applyBorder="1"/>
    <xf numFmtId="0" fontId="5" fillId="0" borderId="58" xfId="0" applyFont="1" applyFill="1" applyBorder="1"/>
    <xf numFmtId="0" fontId="1" fillId="0" borderId="82" xfId="0" applyFont="1" applyFill="1" applyBorder="1"/>
    <xf numFmtId="164" fontId="1" fillId="0" borderId="83" xfId="0" applyNumberFormat="1" applyFont="1" applyFill="1" applyBorder="1"/>
    <xf numFmtId="164" fontId="8" fillId="0" borderId="84" xfId="0" applyNumberFormat="1" applyFont="1" applyFill="1" applyBorder="1"/>
    <xf numFmtId="0" fontId="1" fillId="0" borderId="86" xfId="0" applyFont="1" applyFill="1" applyBorder="1"/>
    <xf numFmtId="0" fontId="1" fillId="0" borderId="87" xfId="0" applyFont="1" applyFill="1" applyBorder="1"/>
    <xf numFmtId="0" fontId="1" fillId="0" borderId="88" xfId="0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57" xfId="0" applyFont="1" applyFill="1" applyBorder="1"/>
    <xf numFmtId="0" fontId="1" fillId="0" borderId="59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5" xfId="0" applyFont="1" applyFill="1" applyBorder="1"/>
    <xf numFmtId="0" fontId="1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1" xfId="0" applyFont="1" applyBorder="1"/>
    <xf numFmtId="164" fontId="5" fillId="0" borderId="91" xfId="0" applyNumberFormat="1" applyFont="1" applyBorder="1"/>
    <xf numFmtId="165" fontId="5" fillId="0" borderId="91" xfId="0" applyNumberFormat="1" applyFont="1" applyBorder="1"/>
    <xf numFmtId="0" fontId="9" fillId="0" borderId="0" xfId="0" applyFont="1"/>
    <xf numFmtId="0" fontId="4" fillId="0" borderId="91" xfId="0" applyFont="1" applyBorder="1"/>
    <xf numFmtId="164" fontId="4" fillId="0" borderId="91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10" fillId="2" borderId="0" xfId="0" applyFont="1" applyFill="1"/>
    <xf numFmtId="0" fontId="10" fillId="0" borderId="0" xfId="0" applyFont="1"/>
    <xf numFmtId="166" fontId="1" fillId="0" borderId="0" xfId="0" applyNumberFormat="1" applyFont="1"/>
    <xf numFmtId="0" fontId="4" fillId="2" borderId="91" xfId="0" applyFont="1" applyFill="1" applyBorder="1"/>
    <xf numFmtId="49" fontId="5" fillId="0" borderId="91" xfId="0" applyNumberFormat="1" applyFont="1" applyBorder="1"/>
    <xf numFmtId="166" fontId="5" fillId="0" borderId="91" xfId="0" applyNumberFormat="1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/>
    <xf numFmtId="166" fontId="4" fillId="0" borderId="0" xfId="0" applyNumberFormat="1" applyFont="1"/>
    <xf numFmtId="165" fontId="5" fillId="0" borderId="0" xfId="0" applyNumberFormat="1" applyFont="1" applyAlignment="1">
      <alignment wrapText="1"/>
    </xf>
    <xf numFmtId="0" fontId="11" fillId="0" borderId="91" xfId="0" applyFont="1" applyBorder="1"/>
    <xf numFmtId="166" fontId="11" fillId="0" borderId="91" xfId="0" applyNumberFormat="1" applyFont="1" applyBorder="1"/>
    <xf numFmtId="164" fontId="11" fillId="0" borderId="91" xfId="0" applyNumberFormat="1" applyFont="1" applyBorder="1"/>
    <xf numFmtId="164" fontId="5" fillId="0" borderId="2" xfId="0" applyNumberFormat="1" applyFont="1" applyFill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2" xfId="0" applyFont="1" applyFill="1" applyBorder="1" applyAlignment="1">
      <alignment horizontal="center"/>
    </xf>
    <xf numFmtId="0" fontId="1" fillId="0" borderId="74" xfId="0" applyFont="1" applyFill="1" applyBorder="1"/>
    <xf numFmtId="0" fontId="1" fillId="0" borderId="93" xfId="0" applyFont="1" applyFill="1" applyBorder="1"/>
    <xf numFmtId="164" fontId="1" fillId="0" borderId="94" xfId="0" applyNumberFormat="1" applyFont="1" applyFill="1" applyBorder="1"/>
    <xf numFmtId="164" fontId="8" fillId="0" borderId="95" xfId="0" applyNumberFormat="1" applyFont="1" applyFill="1" applyBorder="1"/>
    <xf numFmtId="0" fontId="5" fillId="0" borderId="2" xfId="0" applyFont="1" applyFill="1" applyBorder="1" applyAlignment="1">
      <alignment wrapText="1"/>
    </xf>
    <xf numFmtId="0" fontId="5" fillId="0" borderId="47" xfId="0" applyFont="1" applyFill="1" applyBorder="1" applyAlignment="1">
      <alignment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3"/>
  <sheetViews>
    <sheetView tabSelected="1" workbookViewId="0">
      <selection activeCell="A20" sqref="A20:AB30"/>
    </sheetView>
  </sheetViews>
  <sheetFormatPr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9" max="26" width="0" hidden="1" customWidth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25">
      <c r="A3" s="3"/>
      <c r="B3" s="3"/>
      <c r="C3" s="3"/>
      <c r="D3" s="3"/>
      <c r="E3" s="3"/>
      <c r="F3" s="7" t="s">
        <v>3</v>
      </c>
      <c r="G3" s="7" t="s">
        <v>4</v>
      </c>
    </row>
    <row r="4" spans="1:26" x14ac:dyDescent="0.25">
      <c r="A4" s="5" t="s">
        <v>1</v>
      </c>
      <c r="B4" s="3"/>
      <c r="C4" s="3"/>
      <c r="D4" s="3"/>
      <c r="E4" s="3"/>
      <c r="F4" s="8">
        <v>0.2</v>
      </c>
      <c r="G4" s="8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ht="23.25" x14ac:dyDescent="0.25">
      <c r="A7" s="191" t="s">
        <v>12</v>
      </c>
      <c r="B7" s="178">
        <f>'SO 12637'!I195-Rekapitulácia!D7</f>
        <v>0</v>
      </c>
      <c r="C7" s="178">
        <f>'Kryci_list 12637'!J26</f>
        <v>0</v>
      </c>
      <c r="D7" s="178">
        <v>0</v>
      </c>
      <c r="E7" s="178">
        <f>'Kryci_list 12637'!J17</f>
        <v>0</v>
      </c>
      <c r="F7" s="178">
        <v>0</v>
      </c>
      <c r="G7" s="178">
        <f t="shared" ref="G7:G13" si="0">B7+C7+D7+E7+F7</f>
        <v>0</v>
      </c>
      <c r="K7">
        <f>'SO 12637'!K195</f>
        <v>0</v>
      </c>
      <c r="Q7">
        <v>30.126000000000001</v>
      </c>
    </row>
    <row r="8" spans="1:26" ht="23.25" x14ac:dyDescent="0.25">
      <c r="A8" s="191" t="s">
        <v>13</v>
      </c>
      <c r="B8" s="178">
        <f>'SO 12638'!I66-Rekapitulácia!D8</f>
        <v>0</v>
      </c>
      <c r="C8" s="178">
        <f>'Kryci_list 12638'!J26</f>
        <v>0</v>
      </c>
      <c r="D8" s="178">
        <v>0</v>
      </c>
      <c r="E8" s="178">
        <f>'Kryci_list 12638'!J17</f>
        <v>0</v>
      </c>
      <c r="F8" s="178">
        <v>0</v>
      </c>
      <c r="G8" s="178">
        <f t="shared" si="0"/>
        <v>0</v>
      </c>
      <c r="K8">
        <f>'SO 12638'!K66</f>
        <v>0</v>
      </c>
      <c r="Q8">
        <v>30.126000000000001</v>
      </c>
    </row>
    <row r="9" spans="1:26" x14ac:dyDescent="0.25">
      <c r="A9" s="191" t="s">
        <v>14</v>
      </c>
      <c r="B9" s="178">
        <f>'SO 12639'!I64-Rekapitulácia!D9</f>
        <v>0</v>
      </c>
      <c r="C9" s="178">
        <f>'Kryci_list 12639'!J26</f>
        <v>0</v>
      </c>
      <c r="D9" s="178">
        <v>0</v>
      </c>
      <c r="E9" s="178">
        <f>'Kryci_list 12639'!J17</f>
        <v>0</v>
      </c>
      <c r="F9" s="178">
        <v>0</v>
      </c>
      <c r="G9" s="178">
        <f t="shared" si="0"/>
        <v>0</v>
      </c>
      <c r="K9">
        <f>'SO 12639'!K64</f>
        <v>0</v>
      </c>
      <c r="Q9">
        <v>30.126000000000001</v>
      </c>
    </row>
    <row r="10" spans="1:26" ht="23.25" x14ac:dyDescent="0.25">
      <c r="A10" s="191" t="s">
        <v>15</v>
      </c>
      <c r="B10" s="178">
        <f>'SO 12640'!I79-Rekapitulácia!D10</f>
        <v>0</v>
      </c>
      <c r="C10" s="178">
        <f>'Kryci_list 12640'!J26</f>
        <v>0</v>
      </c>
      <c r="D10" s="178">
        <v>0</v>
      </c>
      <c r="E10" s="178">
        <f>'Kryci_list 12640'!J17</f>
        <v>0</v>
      </c>
      <c r="F10" s="178">
        <v>0</v>
      </c>
      <c r="G10" s="178">
        <f t="shared" si="0"/>
        <v>0</v>
      </c>
      <c r="K10">
        <f>'SO 12640'!K79</f>
        <v>0</v>
      </c>
      <c r="Q10">
        <v>30.126000000000001</v>
      </c>
    </row>
    <row r="11" spans="1:26" x14ac:dyDescent="0.25">
      <c r="A11" s="191" t="s">
        <v>16</v>
      </c>
      <c r="B11" s="178">
        <f>'SO 12641'!I41-Rekapitulácia!D11</f>
        <v>0</v>
      </c>
      <c r="C11" s="178">
        <f>'Kryci_list 12641'!J26</f>
        <v>0</v>
      </c>
      <c r="D11" s="178">
        <v>0</v>
      </c>
      <c r="E11" s="178">
        <f>'Kryci_list 12641'!J17</f>
        <v>0</v>
      </c>
      <c r="F11" s="178">
        <v>0</v>
      </c>
      <c r="G11" s="178">
        <f t="shared" si="0"/>
        <v>0</v>
      </c>
      <c r="K11">
        <f>'SO 12641'!K41</f>
        <v>0</v>
      </c>
      <c r="Q11">
        <v>30.126000000000001</v>
      </c>
    </row>
    <row r="12" spans="1:26" x14ac:dyDescent="0.25">
      <c r="A12" s="191" t="s">
        <v>17</v>
      </c>
      <c r="B12" s="178">
        <f>'SO 12642'!I52-Rekapitulácia!D12</f>
        <v>0</v>
      </c>
      <c r="C12" s="178">
        <f>'Kryci_list 12642'!J26</f>
        <v>0</v>
      </c>
      <c r="D12" s="178">
        <v>0</v>
      </c>
      <c r="E12" s="178">
        <f>'Kryci_list 12642'!J17</f>
        <v>0</v>
      </c>
      <c r="F12" s="178">
        <v>0</v>
      </c>
      <c r="G12" s="178">
        <f t="shared" si="0"/>
        <v>0</v>
      </c>
      <c r="K12">
        <f>'SO 12642'!K52</f>
        <v>0</v>
      </c>
      <c r="Q12">
        <v>30.126000000000001</v>
      </c>
    </row>
    <row r="13" spans="1:26" ht="23.25" x14ac:dyDescent="0.25">
      <c r="A13" s="192" t="s">
        <v>18</v>
      </c>
      <c r="B13" s="76">
        <f>'SO 12643'!I77-Rekapitulácia!D13</f>
        <v>0</v>
      </c>
      <c r="C13" s="76">
        <f>'Kryci_list 12643'!J26</f>
        <v>0</v>
      </c>
      <c r="D13" s="76">
        <v>0</v>
      </c>
      <c r="E13" s="76">
        <f>'Kryci_list 12643'!J17</f>
        <v>0</v>
      </c>
      <c r="F13" s="76">
        <v>0</v>
      </c>
      <c r="G13" s="76">
        <f t="shared" si="0"/>
        <v>0</v>
      </c>
      <c r="K13">
        <f>'SO 12643'!K77</f>
        <v>0</v>
      </c>
      <c r="Q13">
        <v>30.126000000000001</v>
      </c>
    </row>
    <row r="14" spans="1:26" x14ac:dyDescent="0.25">
      <c r="A14" s="184" t="s">
        <v>693</v>
      </c>
      <c r="B14" s="185">
        <f>SUM(B7:B13)</f>
        <v>0</v>
      </c>
      <c r="C14" s="185">
        <f>SUM(C7:C13)</f>
        <v>0</v>
      </c>
      <c r="D14" s="185">
        <f>SUM(D7:D13)</f>
        <v>0</v>
      </c>
      <c r="E14" s="185">
        <f>SUM(E7:E13)</f>
        <v>0</v>
      </c>
      <c r="F14" s="185">
        <f>SUM(F7:F13)</f>
        <v>0</v>
      </c>
      <c r="G14" s="185">
        <f>SUM(G7:G13)-SUM(Z7:Z13)</f>
        <v>0</v>
      </c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</row>
    <row r="15" spans="1:26" x14ac:dyDescent="0.25">
      <c r="A15" s="182" t="s">
        <v>694</v>
      </c>
      <c r="B15" s="183">
        <f>G14-SUM(Rekapitulácia!K7:'Rekapitulácia'!K13)*1</f>
        <v>0</v>
      </c>
      <c r="C15" s="183"/>
      <c r="D15" s="183"/>
      <c r="E15" s="183"/>
      <c r="F15" s="183"/>
      <c r="G15" s="183">
        <f>ROUND(((ROUND(B15,2)*20)/100),2)*1</f>
        <v>0</v>
      </c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</row>
    <row r="16" spans="1:26" x14ac:dyDescent="0.25">
      <c r="A16" s="5" t="s">
        <v>695</v>
      </c>
      <c r="B16" s="180">
        <f>(G14-B15)</f>
        <v>0</v>
      </c>
      <c r="C16" s="180"/>
      <c r="D16" s="180"/>
      <c r="E16" s="180"/>
      <c r="F16" s="180"/>
      <c r="G16" s="180">
        <f>ROUND(((ROUND(B16,2)*0)/100),2)</f>
        <v>0</v>
      </c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</row>
    <row r="17" spans="1:26" x14ac:dyDescent="0.25">
      <c r="A17" s="5" t="s">
        <v>696</v>
      </c>
      <c r="B17" s="180"/>
      <c r="C17" s="180"/>
      <c r="D17" s="180"/>
      <c r="E17" s="180"/>
      <c r="F17" s="180"/>
      <c r="G17" s="180">
        <f>SUM(G14:G16)</f>
        <v>0</v>
      </c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</row>
    <row r="18" spans="1:26" x14ac:dyDescent="0.25">
      <c r="A18" s="10"/>
      <c r="B18" s="181"/>
      <c r="C18" s="181"/>
      <c r="D18" s="181"/>
      <c r="E18" s="181"/>
      <c r="F18" s="181"/>
      <c r="G18" s="181"/>
    </row>
    <row r="19" spans="1:26" x14ac:dyDescent="0.25">
      <c r="A19" s="10"/>
      <c r="B19" s="181"/>
      <c r="C19" s="181"/>
      <c r="D19" s="181"/>
      <c r="E19" s="181"/>
      <c r="F19" s="181"/>
      <c r="G19" s="181"/>
    </row>
    <row r="20" spans="1:26" x14ac:dyDescent="0.25">
      <c r="A20" s="1"/>
      <c r="B20" s="148"/>
      <c r="C20" s="148"/>
      <c r="D20" s="148"/>
      <c r="E20" s="148"/>
      <c r="F20" s="148"/>
      <c r="G20" s="148"/>
    </row>
    <row r="21" spans="1:26" x14ac:dyDescent="0.25">
      <c r="A21" s="1"/>
      <c r="B21" s="148"/>
      <c r="C21" s="148"/>
      <c r="D21" s="148"/>
      <c r="E21" s="148"/>
      <c r="F21" s="148"/>
      <c r="G21" s="148"/>
    </row>
    <row r="22" spans="1:26" x14ac:dyDescent="0.25">
      <c r="A22" s="1"/>
      <c r="B22" s="148"/>
      <c r="C22" s="148"/>
      <c r="D22" s="148"/>
      <c r="E22" s="148"/>
      <c r="F22" s="148"/>
      <c r="G22" s="148"/>
    </row>
    <row r="23" spans="1:26" x14ac:dyDescent="0.25">
      <c r="A23" s="1"/>
      <c r="B23" s="148"/>
      <c r="C23" s="148"/>
      <c r="D23" s="148"/>
      <c r="E23" s="148"/>
      <c r="F23" s="148"/>
      <c r="G23" s="148"/>
    </row>
    <row r="24" spans="1:26" x14ac:dyDescent="0.25">
      <c r="A24" s="1"/>
      <c r="B24" s="148"/>
      <c r="C24" s="148"/>
      <c r="D24" s="148"/>
      <c r="E24" s="148"/>
      <c r="F24" s="148"/>
      <c r="G24" s="148"/>
    </row>
    <row r="25" spans="1:26" x14ac:dyDescent="0.25">
      <c r="B25" s="179"/>
      <c r="C25" s="179"/>
      <c r="D25" s="179"/>
      <c r="E25" s="179"/>
      <c r="F25" s="179"/>
      <c r="G25" s="179"/>
    </row>
    <row r="26" spans="1:26" x14ac:dyDescent="0.25">
      <c r="B26" s="179"/>
      <c r="C26" s="179"/>
      <c r="D26" s="179"/>
      <c r="E26" s="179"/>
      <c r="F26" s="179"/>
      <c r="G26" s="179"/>
    </row>
    <row r="27" spans="1:26" x14ac:dyDescent="0.25">
      <c r="B27" s="179"/>
      <c r="C27" s="179"/>
      <c r="D27" s="179"/>
      <c r="E27" s="179"/>
      <c r="F27" s="179"/>
      <c r="G27" s="179"/>
    </row>
    <row r="28" spans="1:26" x14ac:dyDescent="0.25">
      <c r="B28" s="179"/>
      <c r="C28" s="179"/>
      <c r="D28" s="179"/>
      <c r="E28" s="179"/>
      <c r="F28" s="179"/>
      <c r="G28" s="179"/>
    </row>
    <row r="29" spans="1:26" x14ac:dyDescent="0.25">
      <c r="B29" s="179"/>
      <c r="C29" s="179"/>
      <c r="D29" s="179"/>
      <c r="E29" s="179"/>
      <c r="F29" s="179"/>
      <c r="G29" s="179"/>
    </row>
    <row r="30" spans="1:26" x14ac:dyDescent="0.25">
      <c r="B30" s="179"/>
      <c r="C30" s="179"/>
      <c r="D30" s="179"/>
      <c r="E30" s="179"/>
      <c r="F30" s="179"/>
      <c r="G30" s="179"/>
    </row>
    <row r="31" spans="1:26" x14ac:dyDescent="0.25">
      <c r="B31" s="179"/>
      <c r="C31" s="179"/>
      <c r="D31" s="179"/>
      <c r="E31" s="179"/>
      <c r="F31" s="179"/>
      <c r="G31" s="179"/>
    </row>
    <row r="32" spans="1:26" x14ac:dyDescent="0.25">
      <c r="B32" s="179"/>
      <c r="C32" s="179"/>
      <c r="D32" s="179"/>
      <c r="E32" s="179"/>
      <c r="F32" s="179"/>
      <c r="G32" s="179"/>
    </row>
    <row r="33" spans="2:7" x14ac:dyDescent="0.25">
      <c r="B33" s="179"/>
      <c r="C33" s="179"/>
      <c r="D33" s="179"/>
      <c r="E33" s="179"/>
      <c r="F33" s="179"/>
      <c r="G33" s="179"/>
    </row>
    <row r="34" spans="2:7" x14ac:dyDescent="0.25">
      <c r="B34" s="179"/>
      <c r="C34" s="179"/>
      <c r="D34" s="179"/>
      <c r="E34" s="179"/>
      <c r="F34" s="179"/>
      <c r="G34" s="179"/>
    </row>
    <row r="35" spans="2:7" x14ac:dyDescent="0.25">
      <c r="B35" s="179"/>
      <c r="C35" s="179"/>
      <c r="D35" s="179"/>
      <c r="E35" s="179"/>
      <c r="F35" s="179"/>
      <c r="G35" s="179"/>
    </row>
    <row r="36" spans="2:7" x14ac:dyDescent="0.25">
      <c r="B36" s="179"/>
      <c r="C36" s="179"/>
      <c r="D36" s="179"/>
      <c r="E36" s="179"/>
      <c r="F36" s="179"/>
      <c r="G36" s="179"/>
    </row>
    <row r="37" spans="2:7" x14ac:dyDescent="0.25">
      <c r="B37" s="179"/>
      <c r="C37" s="179"/>
      <c r="D37" s="179"/>
      <c r="E37" s="179"/>
      <c r="F37" s="179"/>
      <c r="G37" s="179"/>
    </row>
    <row r="38" spans="2:7" x14ac:dyDescent="0.25">
      <c r="B38" s="179"/>
      <c r="C38" s="179"/>
      <c r="D38" s="179"/>
      <c r="E38" s="179"/>
      <c r="F38" s="179"/>
      <c r="G38" s="179"/>
    </row>
    <row r="39" spans="2:7" x14ac:dyDescent="0.25">
      <c r="B39" s="179"/>
      <c r="C39" s="179"/>
      <c r="D39" s="179"/>
      <c r="E39" s="179"/>
      <c r="F39" s="179"/>
      <c r="G39" s="179"/>
    </row>
    <row r="40" spans="2:7" x14ac:dyDescent="0.25">
      <c r="B40" s="179"/>
      <c r="C40" s="179"/>
      <c r="D40" s="179"/>
      <c r="E40" s="179"/>
      <c r="F40" s="179"/>
      <c r="G40" s="179"/>
    </row>
    <row r="41" spans="2:7" x14ac:dyDescent="0.25">
      <c r="B41" s="179"/>
      <c r="C41" s="179"/>
      <c r="D41" s="179"/>
      <c r="E41" s="179"/>
      <c r="F41" s="179"/>
      <c r="G41" s="179"/>
    </row>
    <row r="42" spans="2:7" x14ac:dyDescent="0.25">
      <c r="B42" s="179"/>
      <c r="C42" s="179"/>
      <c r="D42" s="179"/>
      <c r="E42" s="179"/>
      <c r="F42" s="179"/>
      <c r="G42" s="179"/>
    </row>
    <row r="43" spans="2:7" x14ac:dyDescent="0.25">
      <c r="B43" s="179"/>
      <c r="C43" s="179"/>
      <c r="D43" s="179"/>
      <c r="E43" s="179"/>
      <c r="F43" s="179"/>
      <c r="G43" s="179"/>
    </row>
    <row r="44" spans="2:7" x14ac:dyDescent="0.25">
      <c r="B44" s="179"/>
      <c r="C44" s="179"/>
      <c r="D44" s="179"/>
      <c r="E44" s="179"/>
      <c r="F44" s="179"/>
      <c r="G44" s="179"/>
    </row>
    <row r="45" spans="2:7" x14ac:dyDescent="0.25">
      <c r="B45" s="179"/>
      <c r="C45" s="179"/>
      <c r="D45" s="179"/>
      <c r="E45" s="179"/>
      <c r="F45" s="179"/>
      <c r="G45" s="179"/>
    </row>
    <row r="46" spans="2:7" x14ac:dyDescent="0.25">
      <c r="B46" s="179"/>
      <c r="C46" s="179"/>
      <c r="D46" s="179"/>
      <c r="E46" s="179"/>
      <c r="F46" s="179"/>
      <c r="G46" s="179"/>
    </row>
    <row r="47" spans="2:7" x14ac:dyDescent="0.25">
      <c r="B47" s="179"/>
      <c r="C47" s="179"/>
      <c r="D47" s="179"/>
      <c r="E47" s="179"/>
      <c r="F47" s="179"/>
      <c r="G47" s="179"/>
    </row>
    <row r="48" spans="2:7" x14ac:dyDescent="0.25">
      <c r="B48" s="179"/>
      <c r="C48" s="179"/>
      <c r="D48" s="179"/>
      <c r="E48" s="179"/>
      <c r="F48" s="179"/>
      <c r="G48" s="179"/>
    </row>
    <row r="49" spans="2:7" x14ac:dyDescent="0.25">
      <c r="B49" s="179"/>
      <c r="C49" s="179"/>
      <c r="D49" s="179"/>
      <c r="E49" s="179"/>
      <c r="F49" s="179"/>
      <c r="G49" s="179"/>
    </row>
    <row r="50" spans="2:7" x14ac:dyDescent="0.25">
      <c r="B50" s="179"/>
      <c r="C50" s="179"/>
      <c r="D50" s="179"/>
      <c r="E50" s="179"/>
      <c r="F50" s="179"/>
      <c r="G50" s="179"/>
    </row>
    <row r="51" spans="2:7" x14ac:dyDescent="0.25">
      <c r="B51" s="179"/>
      <c r="C51" s="179"/>
      <c r="D51" s="179"/>
      <c r="E51" s="179"/>
      <c r="F51" s="179"/>
      <c r="G51" s="179"/>
    </row>
    <row r="52" spans="2:7" x14ac:dyDescent="0.25">
      <c r="B52" s="179"/>
      <c r="C52" s="179"/>
      <c r="D52" s="179"/>
      <c r="E52" s="179"/>
      <c r="F52" s="179"/>
      <c r="G52" s="179"/>
    </row>
    <row r="53" spans="2:7" x14ac:dyDescent="0.25">
      <c r="B53" s="179"/>
      <c r="C53" s="179"/>
      <c r="D53" s="179"/>
      <c r="E53" s="179"/>
      <c r="F53" s="179"/>
      <c r="G53" s="179"/>
    </row>
    <row r="54" spans="2:7" x14ac:dyDescent="0.25">
      <c r="B54" s="179"/>
      <c r="C54" s="179"/>
      <c r="D54" s="179"/>
      <c r="E54" s="179"/>
      <c r="F54" s="179"/>
      <c r="G54" s="179"/>
    </row>
    <row r="55" spans="2:7" x14ac:dyDescent="0.25">
      <c r="B55" s="179"/>
      <c r="C55" s="179"/>
      <c r="D55" s="179"/>
      <c r="E55" s="179"/>
      <c r="F55" s="179"/>
      <c r="G55" s="179"/>
    </row>
    <row r="56" spans="2:7" x14ac:dyDescent="0.25">
      <c r="B56" s="179"/>
      <c r="C56" s="179"/>
      <c r="D56" s="179"/>
      <c r="E56" s="179"/>
      <c r="F56" s="179"/>
      <c r="G56" s="179"/>
    </row>
    <row r="57" spans="2:7" x14ac:dyDescent="0.25">
      <c r="B57" s="179"/>
      <c r="C57" s="179"/>
      <c r="D57" s="179"/>
      <c r="E57" s="179"/>
      <c r="F57" s="179"/>
      <c r="G57" s="179"/>
    </row>
    <row r="58" spans="2:7" x14ac:dyDescent="0.25">
      <c r="B58" s="179"/>
      <c r="C58" s="179"/>
      <c r="D58" s="179"/>
      <c r="E58" s="179"/>
      <c r="F58" s="179"/>
      <c r="G58" s="179"/>
    </row>
    <row r="59" spans="2:7" x14ac:dyDescent="0.25">
      <c r="B59" s="179"/>
      <c r="C59" s="179"/>
      <c r="D59" s="179"/>
      <c r="E59" s="179"/>
      <c r="F59" s="179"/>
      <c r="G59" s="179"/>
    </row>
    <row r="60" spans="2:7" x14ac:dyDescent="0.25">
      <c r="B60" s="179"/>
      <c r="C60" s="179"/>
      <c r="D60" s="179"/>
      <c r="E60" s="179"/>
      <c r="F60" s="179"/>
      <c r="G60" s="179"/>
    </row>
    <row r="61" spans="2:7" x14ac:dyDescent="0.25">
      <c r="B61" s="179"/>
      <c r="C61" s="179"/>
      <c r="D61" s="179"/>
      <c r="E61" s="179"/>
      <c r="F61" s="179"/>
      <c r="G61" s="179"/>
    </row>
    <row r="62" spans="2:7" x14ac:dyDescent="0.25">
      <c r="B62" s="179"/>
      <c r="C62" s="179"/>
      <c r="D62" s="179"/>
      <c r="E62" s="179"/>
      <c r="F62" s="179"/>
      <c r="G62" s="179"/>
    </row>
    <row r="63" spans="2:7" x14ac:dyDescent="0.25">
      <c r="B63" s="179"/>
      <c r="C63" s="179"/>
      <c r="D63" s="179"/>
      <c r="E63" s="179"/>
      <c r="F63" s="179"/>
      <c r="G63" s="179"/>
    </row>
    <row r="64" spans="2:7" x14ac:dyDescent="0.25">
      <c r="B64" s="179"/>
      <c r="C64" s="179"/>
      <c r="D64" s="179"/>
      <c r="E64" s="179"/>
      <c r="F64" s="179"/>
      <c r="G64" s="179"/>
    </row>
    <row r="65" spans="2:7" x14ac:dyDescent="0.25">
      <c r="B65" s="179"/>
      <c r="C65" s="179"/>
      <c r="D65" s="179"/>
      <c r="E65" s="179"/>
      <c r="F65" s="179"/>
      <c r="G65" s="179"/>
    </row>
    <row r="66" spans="2:7" x14ac:dyDescent="0.25">
      <c r="B66" s="179"/>
      <c r="C66" s="179"/>
      <c r="D66" s="179"/>
      <c r="E66" s="179"/>
      <c r="F66" s="179"/>
      <c r="G66" s="179"/>
    </row>
    <row r="67" spans="2:7" x14ac:dyDescent="0.25">
      <c r="B67" s="179"/>
      <c r="C67" s="179"/>
      <c r="D67" s="179"/>
      <c r="E67" s="179"/>
      <c r="F67" s="179"/>
      <c r="G67" s="179"/>
    </row>
    <row r="68" spans="2:7" x14ac:dyDescent="0.25">
      <c r="B68" s="179"/>
      <c r="C68" s="179"/>
      <c r="D68" s="179"/>
      <c r="E68" s="179"/>
      <c r="F68" s="179"/>
      <c r="G68" s="179"/>
    </row>
    <row r="69" spans="2:7" x14ac:dyDescent="0.25">
      <c r="B69" s="179"/>
      <c r="C69" s="179"/>
      <c r="D69" s="179"/>
      <c r="E69" s="179"/>
      <c r="F69" s="179"/>
      <c r="G69" s="179"/>
    </row>
    <row r="70" spans="2:7" x14ac:dyDescent="0.25">
      <c r="B70" s="179"/>
      <c r="C70" s="179"/>
      <c r="D70" s="179"/>
      <c r="E70" s="179"/>
      <c r="F70" s="179"/>
      <c r="G70" s="179"/>
    </row>
    <row r="71" spans="2:7" x14ac:dyDescent="0.25">
      <c r="B71" s="179"/>
      <c r="C71" s="179"/>
      <c r="D71" s="179"/>
      <c r="E71" s="179"/>
      <c r="F71" s="179"/>
      <c r="G71" s="179"/>
    </row>
    <row r="72" spans="2:7" x14ac:dyDescent="0.25">
      <c r="B72" s="179"/>
      <c r="C72" s="179"/>
      <c r="D72" s="179"/>
      <c r="E72" s="179"/>
      <c r="F72" s="179"/>
      <c r="G72" s="179"/>
    </row>
    <row r="73" spans="2:7" x14ac:dyDescent="0.25">
      <c r="B73" s="179"/>
      <c r="C73" s="179"/>
      <c r="D73" s="179"/>
      <c r="E73" s="179"/>
      <c r="F73" s="179"/>
      <c r="G73" s="179"/>
    </row>
    <row r="74" spans="2:7" x14ac:dyDescent="0.25">
      <c r="B74" s="179"/>
      <c r="C74" s="179"/>
      <c r="D74" s="179"/>
      <c r="E74" s="179"/>
      <c r="F74" s="179"/>
      <c r="G74" s="179"/>
    </row>
    <row r="75" spans="2:7" x14ac:dyDescent="0.25">
      <c r="B75" s="179"/>
      <c r="C75" s="179"/>
      <c r="D75" s="179"/>
      <c r="E75" s="179"/>
      <c r="F75" s="179"/>
      <c r="G75" s="179"/>
    </row>
    <row r="76" spans="2:7" x14ac:dyDescent="0.25">
      <c r="B76" s="179"/>
      <c r="C76" s="179"/>
      <c r="D76" s="179"/>
      <c r="E76" s="179"/>
      <c r="F76" s="179"/>
      <c r="G76" s="179"/>
    </row>
    <row r="77" spans="2:7" x14ac:dyDescent="0.25">
      <c r="B77" s="179"/>
      <c r="C77" s="179"/>
      <c r="D77" s="179"/>
      <c r="E77" s="179"/>
      <c r="F77" s="179"/>
      <c r="G77" s="179"/>
    </row>
    <row r="78" spans="2:7" x14ac:dyDescent="0.25">
      <c r="B78" s="179"/>
      <c r="C78" s="179"/>
      <c r="D78" s="179"/>
      <c r="E78" s="179"/>
      <c r="F78" s="179"/>
      <c r="G78" s="179"/>
    </row>
    <row r="79" spans="2:7" x14ac:dyDescent="0.25">
      <c r="B79" s="179"/>
      <c r="C79" s="179"/>
      <c r="D79" s="179"/>
      <c r="E79" s="179"/>
      <c r="F79" s="179"/>
      <c r="G79" s="179"/>
    </row>
    <row r="80" spans="2:7" x14ac:dyDescent="0.25">
      <c r="B80" s="179"/>
      <c r="C80" s="179"/>
      <c r="D80" s="179"/>
      <c r="E80" s="179"/>
      <c r="F80" s="179"/>
      <c r="G80" s="179"/>
    </row>
    <row r="81" spans="2:7" x14ac:dyDescent="0.25">
      <c r="B81" s="179"/>
      <c r="C81" s="179"/>
      <c r="D81" s="179"/>
      <c r="E81" s="179"/>
      <c r="F81" s="179"/>
      <c r="G81" s="179"/>
    </row>
    <row r="82" spans="2:7" x14ac:dyDescent="0.25">
      <c r="B82" s="179"/>
      <c r="C82" s="179"/>
      <c r="D82" s="179"/>
      <c r="E82" s="179"/>
      <c r="F82" s="179"/>
      <c r="G82" s="179"/>
    </row>
    <row r="83" spans="2:7" x14ac:dyDescent="0.25">
      <c r="B83" s="179"/>
      <c r="C83" s="179"/>
      <c r="D83" s="179"/>
      <c r="E83" s="179"/>
      <c r="F83" s="179"/>
      <c r="G83" s="179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RowHeight="15" x14ac:dyDescent="0.2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 x14ac:dyDescent="0.25">
      <c r="A1" s="144" t="s">
        <v>27</v>
      </c>
      <c r="B1" s="143"/>
      <c r="C1" s="143"/>
      <c r="D1" s="144" t="s">
        <v>24</v>
      </c>
      <c r="E1" s="143"/>
      <c r="F1" s="143"/>
      <c r="W1">
        <v>30.126000000000001</v>
      </c>
    </row>
    <row r="2" spans="1:26" x14ac:dyDescent="0.25">
      <c r="A2" s="144" t="s">
        <v>31</v>
      </c>
      <c r="B2" s="143"/>
      <c r="C2" s="143"/>
      <c r="D2" s="144" t="s">
        <v>22</v>
      </c>
      <c r="E2" s="143"/>
      <c r="F2" s="143"/>
    </row>
    <row r="3" spans="1:26" x14ac:dyDescent="0.25">
      <c r="A3" s="144" t="s">
        <v>30</v>
      </c>
      <c r="B3" s="143"/>
      <c r="C3" s="143"/>
      <c r="D3" s="144" t="s">
        <v>67</v>
      </c>
      <c r="E3" s="143"/>
      <c r="F3" s="143"/>
    </row>
    <row r="4" spans="1:26" x14ac:dyDescent="0.25">
      <c r="A4" s="144" t="s">
        <v>1</v>
      </c>
      <c r="B4" s="143"/>
      <c r="C4" s="143"/>
      <c r="D4" s="143"/>
      <c r="E4" s="143"/>
      <c r="F4" s="143"/>
    </row>
    <row r="5" spans="1:26" x14ac:dyDescent="0.25">
      <c r="A5" s="144" t="s">
        <v>416</v>
      </c>
      <c r="B5" s="143"/>
      <c r="C5" s="143"/>
      <c r="D5" s="143"/>
      <c r="E5" s="143"/>
      <c r="F5" s="143"/>
    </row>
    <row r="6" spans="1:26" x14ac:dyDescent="0.25">
      <c r="A6" s="143"/>
      <c r="B6" s="143"/>
      <c r="C6" s="143"/>
      <c r="D6" s="143"/>
      <c r="E6" s="143"/>
      <c r="F6" s="143"/>
    </row>
    <row r="7" spans="1:26" x14ac:dyDescent="0.25">
      <c r="A7" s="143"/>
      <c r="B7" s="143"/>
      <c r="C7" s="143"/>
      <c r="D7" s="143"/>
      <c r="E7" s="143"/>
      <c r="F7" s="143"/>
    </row>
    <row r="8" spans="1:26" x14ac:dyDescent="0.25">
      <c r="A8" s="145" t="s">
        <v>68</v>
      </c>
      <c r="B8" s="143"/>
      <c r="C8" s="143"/>
      <c r="D8" s="143"/>
      <c r="E8" s="143"/>
      <c r="F8" s="143"/>
    </row>
    <row r="9" spans="1:26" x14ac:dyDescent="0.25">
      <c r="A9" s="146" t="s">
        <v>64</v>
      </c>
      <c r="B9" s="146" t="s">
        <v>58</v>
      </c>
      <c r="C9" s="146" t="s">
        <v>59</v>
      </c>
      <c r="D9" s="146" t="s">
        <v>36</v>
      </c>
      <c r="E9" s="146" t="s">
        <v>65</v>
      </c>
      <c r="F9" s="146" t="s">
        <v>66</v>
      </c>
    </row>
    <row r="10" spans="1:26" x14ac:dyDescent="0.25">
      <c r="A10" s="153" t="s">
        <v>69</v>
      </c>
      <c r="B10" s="154"/>
      <c r="C10" s="150"/>
      <c r="D10" s="150"/>
      <c r="E10" s="151"/>
      <c r="F10" s="151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</row>
    <row r="11" spans="1:26" x14ac:dyDescent="0.25">
      <c r="A11" s="155" t="s">
        <v>70</v>
      </c>
      <c r="B11" s="156">
        <f>'SO 12639'!L19</f>
        <v>0</v>
      </c>
      <c r="C11" s="156">
        <f>'SO 12639'!M19</f>
        <v>0</v>
      </c>
      <c r="D11" s="156">
        <f>'SO 12639'!I19</f>
        <v>0</v>
      </c>
      <c r="E11" s="157">
        <f>'SO 12639'!P19</f>
        <v>0</v>
      </c>
      <c r="F11" s="157">
        <f>'SO 12639'!S19</f>
        <v>0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</row>
    <row r="12" spans="1:26" x14ac:dyDescent="0.25">
      <c r="A12" s="155" t="s">
        <v>71</v>
      </c>
      <c r="B12" s="156">
        <f>'SO 12639'!L28</f>
        <v>0</v>
      </c>
      <c r="C12" s="156">
        <f>'SO 12639'!M28</f>
        <v>0</v>
      </c>
      <c r="D12" s="156">
        <f>'SO 12639'!I28</f>
        <v>0</v>
      </c>
      <c r="E12" s="157">
        <f>'SO 12639'!P28</f>
        <v>0</v>
      </c>
      <c r="F12" s="157">
        <f>'SO 12639'!S28</f>
        <v>0</v>
      </c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</row>
    <row r="13" spans="1:26" x14ac:dyDescent="0.25">
      <c r="A13" s="155" t="s">
        <v>72</v>
      </c>
      <c r="B13" s="156">
        <f>'SO 12639'!L35</f>
        <v>0</v>
      </c>
      <c r="C13" s="156">
        <f>'SO 12639'!M35</f>
        <v>0</v>
      </c>
      <c r="D13" s="156">
        <f>'SO 12639'!I35</f>
        <v>0</v>
      </c>
      <c r="E13" s="157">
        <f>'SO 12639'!P35</f>
        <v>0</v>
      </c>
      <c r="F13" s="157">
        <f>'SO 12639'!S35</f>
        <v>0</v>
      </c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</row>
    <row r="14" spans="1:26" x14ac:dyDescent="0.25">
      <c r="A14" s="155" t="s">
        <v>75</v>
      </c>
      <c r="B14" s="156">
        <f>'SO 12639'!L41</f>
        <v>0</v>
      </c>
      <c r="C14" s="156">
        <f>'SO 12639'!M41</f>
        <v>0</v>
      </c>
      <c r="D14" s="156">
        <f>'SO 12639'!I41</f>
        <v>0</v>
      </c>
      <c r="E14" s="157">
        <f>'SO 12639'!P41</f>
        <v>0</v>
      </c>
      <c r="F14" s="157">
        <f>'SO 12639'!S41</f>
        <v>0</v>
      </c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</row>
    <row r="15" spans="1:26" x14ac:dyDescent="0.25">
      <c r="A15" s="155" t="s">
        <v>76</v>
      </c>
      <c r="B15" s="156">
        <f>'SO 12639'!L45</f>
        <v>0</v>
      </c>
      <c r="C15" s="156">
        <f>'SO 12639'!M45</f>
        <v>0</v>
      </c>
      <c r="D15" s="156">
        <f>'SO 12639'!I45</f>
        <v>0</v>
      </c>
      <c r="E15" s="157">
        <f>'SO 12639'!P45</f>
        <v>0</v>
      </c>
      <c r="F15" s="157">
        <f>'SO 12639'!S45</f>
        <v>0</v>
      </c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</row>
    <row r="16" spans="1:26" x14ac:dyDescent="0.25">
      <c r="A16" s="2" t="s">
        <v>69</v>
      </c>
      <c r="B16" s="158">
        <f>'SO 12639'!L47</f>
        <v>0</v>
      </c>
      <c r="C16" s="158">
        <f>'SO 12639'!M47</f>
        <v>0</v>
      </c>
      <c r="D16" s="158">
        <f>'SO 12639'!I47</f>
        <v>0</v>
      </c>
      <c r="E16" s="159">
        <f>'SO 12639'!P47</f>
        <v>0</v>
      </c>
      <c r="F16" s="159">
        <f>'SO 12639'!S47</f>
        <v>0</v>
      </c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</row>
    <row r="17" spans="1:26" x14ac:dyDescent="0.25">
      <c r="A17" s="1"/>
      <c r="B17" s="148"/>
      <c r="C17" s="148"/>
      <c r="D17" s="148"/>
      <c r="E17" s="147"/>
      <c r="F17" s="147"/>
    </row>
    <row r="18" spans="1:26" x14ac:dyDescent="0.25">
      <c r="A18" s="2" t="s">
        <v>77</v>
      </c>
      <c r="B18" s="158"/>
      <c r="C18" s="156"/>
      <c r="D18" s="156"/>
      <c r="E18" s="157"/>
      <c r="F18" s="157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</row>
    <row r="19" spans="1:26" x14ac:dyDescent="0.25">
      <c r="A19" s="155" t="s">
        <v>85</v>
      </c>
      <c r="B19" s="156">
        <f>'SO 12639'!L56</f>
        <v>0</v>
      </c>
      <c r="C19" s="156">
        <f>'SO 12639'!M56</f>
        <v>0</v>
      </c>
      <c r="D19" s="156">
        <f>'SO 12639'!I56</f>
        <v>0</v>
      </c>
      <c r="E19" s="157">
        <f>'SO 12639'!P56</f>
        <v>0</v>
      </c>
      <c r="F19" s="157">
        <f>'SO 12639'!S56</f>
        <v>0</v>
      </c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</row>
    <row r="20" spans="1:26" x14ac:dyDescent="0.25">
      <c r="A20" s="155" t="s">
        <v>87</v>
      </c>
      <c r="B20" s="156">
        <f>'SO 12639'!L61</f>
        <v>0</v>
      </c>
      <c r="C20" s="156">
        <f>'SO 12639'!M61</f>
        <v>0</v>
      </c>
      <c r="D20" s="156">
        <f>'SO 12639'!I61</f>
        <v>0</v>
      </c>
      <c r="E20" s="157">
        <f>'SO 12639'!P61</f>
        <v>0</v>
      </c>
      <c r="F20" s="157">
        <f>'SO 12639'!S61</f>
        <v>0</v>
      </c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</row>
    <row r="21" spans="1:26" x14ac:dyDescent="0.25">
      <c r="A21" s="2" t="s">
        <v>77</v>
      </c>
      <c r="B21" s="158">
        <f>'SO 12639'!L63</f>
        <v>0</v>
      </c>
      <c r="C21" s="158">
        <f>'SO 12639'!M63</f>
        <v>0</v>
      </c>
      <c r="D21" s="158">
        <f>'SO 12639'!I63</f>
        <v>0</v>
      </c>
      <c r="E21" s="159">
        <f>'SO 12639'!P63</f>
        <v>0</v>
      </c>
      <c r="F21" s="159">
        <f>'SO 12639'!S63</f>
        <v>0</v>
      </c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</row>
    <row r="22" spans="1:26" x14ac:dyDescent="0.25">
      <c r="A22" s="1"/>
      <c r="B22" s="148"/>
      <c r="C22" s="148"/>
      <c r="D22" s="148"/>
      <c r="E22" s="147"/>
      <c r="F22" s="147"/>
    </row>
    <row r="23" spans="1:26" x14ac:dyDescent="0.25">
      <c r="A23" s="2" t="s">
        <v>89</v>
      </c>
      <c r="B23" s="158">
        <f>'SO 12639'!L64</f>
        <v>0</v>
      </c>
      <c r="C23" s="158">
        <f>'SO 12639'!M64</f>
        <v>0</v>
      </c>
      <c r="D23" s="158">
        <f>'SO 12639'!I64</f>
        <v>0</v>
      </c>
      <c r="E23" s="159">
        <f>'SO 12639'!P64</f>
        <v>0</v>
      </c>
      <c r="F23" s="159">
        <f>'SO 12639'!S64</f>
        <v>0</v>
      </c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</row>
    <row r="24" spans="1:26" x14ac:dyDescent="0.25">
      <c r="A24" s="1"/>
      <c r="B24" s="148"/>
      <c r="C24" s="148"/>
      <c r="D24" s="148"/>
      <c r="E24" s="147"/>
      <c r="F24" s="147"/>
    </row>
    <row r="25" spans="1:26" x14ac:dyDescent="0.25">
      <c r="A25" s="1"/>
      <c r="B25" s="148"/>
      <c r="C25" s="148"/>
      <c r="D25" s="148"/>
      <c r="E25" s="147"/>
      <c r="F25" s="147"/>
    </row>
    <row r="26" spans="1:26" x14ac:dyDescent="0.25">
      <c r="A26" s="1"/>
      <c r="B26" s="148"/>
      <c r="C26" s="148"/>
      <c r="D26" s="148"/>
      <c r="E26" s="147"/>
      <c r="F26" s="147"/>
    </row>
    <row r="27" spans="1:26" x14ac:dyDescent="0.25">
      <c r="A27" s="1"/>
      <c r="B27" s="148"/>
      <c r="C27" s="148"/>
      <c r="D27" s="148"/>
      <c r="E27" s="147"/>
      <c r="F27" s="147"/>
    </row>
    <row r="28" spans="1:26" x14ac:dyDescent="0.25">
      <c r="A28" s="1"/>
      <c r="B28" s="148"/>
      <c r="C28" s="148"/>
      <c r="D28" s="148"/>
      <c r="E28" s="147"/>
      <c r="F28" s="147"/>
    </row>
    <row r="29" spans="1:26" x14ac:dyDescent="0.25">
      <c r="A29" s="1"/>
      <c r="B29" s="148"/>
      <c r="C29" s="148"/>
      <c r="D29" s="148"/>
      <c r="E29" s="147"/>
      <c r="F29" s="147"/>
    </row>
    <row r="30" spans="1:26" x14ac:dyDescent="0.25">
      <c r="A30" s="1"/>
      <c r="B30" s="148"/>
      <c r="C30" s="148"/>
      <c r="D30" s="148"/>
      <c r="E30" s="147"/>
      <c r="F30" s="147"/>
    </row>
    <row r="31" spans="1:26" x14ac:dyDescent="0.25">
      <c r="A31" s="1"/>
      <c r="B31" s="148"/>
      <c r="C31" s="148"/>
      <c r="D31" s="148"/>
      <c r="E31" s="147"/>
      <c r="F31" s="147"/>
    </row>
    <row r="32" spans="1:26" x14ac:dyDescent="0.25">
      <c r="A32" s="1"/>
      <c r="B32" s="148"/>
      <c r="C32" s="148"/>
      <c r="D32" s="148"/>
      <c r="E32" s="147"/>
      <c r="F32" s="147"/>
    </row>
    <row r="33" spans="1:6" x14ac:dyDescent="0.25">
      <c r="A33" s="1"/>
      <c r="B33" s="148"/>
      <c r="C33" s="148"/>
      <c r="D33" s="148"/>
      <c r="E33" s="147"/>
      <c r="F33" s="147"/>
    </row>
    <row r="34" spans="1:6" x14ac:dyDescent="0.25">
      <c r="A34" s="1"/>
      <c r="B34" s="148"/>
      <c r="C34" s="148"/>
      <c r="D34" s="148"/>
      <c r="E34" s="147"/>
      <c r="F34" s="147"/>
    </row>
    <row r="35" spans="1:6" x14ac:dyDescent="0.25">
      <c r="A35" s="1"/>
      <c r="B35" s="148"/>
      <c r="C35" s="148"/>
      <c r="D35" s="148"/>
      <c r="E35" s="147"/>
      <c r="F35" s="147"/>
    </row>
    <row r="36" spans="1:6" x14ac:dyDescent="0.25">
      <c r="A36" s="1"/>
      <c r="B36" s="148"/>
      <c r="C36" s="148"/>
      <c r="D36" s="148"/>
      <c r="E36" s="147"/>
      <c r="F36" s="147"/>
    </row>
    <row r="37" spans="1:6" x14ac:dyDescent="0.25">
      <c r="A37" s="1"/>
      <c r="B37" s="148"/>
      <c r="C37" s="148"/>
      <c r="D37" s="148"/>
      <c r="E37" s="147"/>
      <c r="F37" s="147"/>
    </row>
    <row r="38" spans="1:6" x14ac:dyDescent="0.25">
      <c r="A38" s="1"/>
      <c r="B38" s="148"/>
      <c r="C38" s="148"/>
      <c r="D38" s="148"/>
      <c r="E38" s="147"/>
      <c r="F38" s="147"/>
    </row>
    <row r="39" spans="1:6" x14ac:dyDescent="0.25">
      <c r="A39" s="1"/>
      <c r="B39" s="148"/>
      <c r="C39" s="148"/>
      <c r="D39" s="148"/>
      <c r="E39" s="147"/>
      <c r="F39" s="147"/>
    </row>
    <row r="40" spans="1:6" x14ac:dyDescent="0.25">
      <c r="A40" s="1"/>
      <c r="B40" s="148"/>
      <c r="C40" s="148"/>
      <c r="D40" s="148"/>
      <c r="E40" s="147"/>
      <c r="F40" s="147"/>
    </row>
    <row r="41" spans="1:6" x14ac:dyDescent="0.25">
      <c r="A41" s="1"/>
      <c r="B41" s="148"/>
      <c r="C41" s="148"/>
      <c r="D41" s="148"/>
      <c r="E41" s="147"/>
      <c r="F41" s="147"/>
    </row>
    <row r="42" spans="1:6" x14ac:dyDescent="0.25">
      <c r="A42" s="1"/>
      <c r="B42" s="148"/>
      <c r="C42" s="148"/>
      <c r="D42" s="148"/>
      <c r="E42" s="147"/>
      <c r="F42" s="147"/>
    </row>
    <row r="43" spans="1:6" x14ac:dyDescent="0.25">
      <c r="A43" s="1"/>
      <c r="B43" s="148"/>
      <c r="C43" s="148"/>
      <c r="D43" s="148"/>
      <c r="E43" s="147"/>
      <c r="F43" s="147"/>
    </row>
    <row r="44" spans="1:6" x14ac:dyDescent="0.25">
      <c r="A44" s="1"/>
      <c r="B44" s="148"/>
      <c r="C44" s="148"/>
      <c r="D44" s="148"/>
      <c r="E44" s="147"/>
      <c r="F44" s="147"/>
    </row>
    <row r="45" spans="1:6" x14ac:dyDescent="0.25">
      <c r="A45" s="1"/>
      <c r="B45" s="148"/>
      <c r="C45" s="148"/>
      <c r="D45" s="148"/>
      <c r="E45" s="147"/>
      <c r="F45" s="147"/>
    </row>
    <row r="46" spans="1:6" x14ac:dyDescent="0.25">
      <c r="A46" s="1"/>
      <c r="B46" s="148"/>
      <c r="C46" s="148"/>
      <c r="D46" s="148"/>
      <c r="E46" s="147"/>
      <c r="F46" s="147"/>
    </row>
    <row r="47" spans="1:6" x14ac:dyDescent="0.25">
      <c r="A47" s="1"/>
      <c r="B47" s="148"/>
      <c r="C47" s="148"/>
      <c r="D47" s="148"/>
      <c r="E47" s="147"/>
      <c r="F47" s="147"/>
    </row>
    <row r="48" spans="1:6" x14ac:dyDescent="0.25">
      <c r="A48" s="1"/>
      <c r="B48" s="148"/>
      <c r="C48" s="148"/>
      <c r="D48" s="148"/>
      <c r="E48" s="147"/>
      <c r="F48" s="147"/>
    </row>
    <row r="49" spans="1:6" x14ac:dyDescent="0.25">
      <c r="A49" s="1"/>
      <c r="B49" s="148"/>
      <c r="C49" s="148"/>
      <c r="D49" s="148"/>
      <c r="E49" s="147"/>
      <c r="F49" s="147"/>
    </row>
    <row r="50" spans="1:6" x14ac:dyDescent="0.25">
      <c r="A50" s="1"/>
      <c r="B50" s="148"/>
      <c r="C50" s="148"/>
      <c r="D50" s="148"/>
      <c r="E50" s="147"/>
      <c r="F50" s="147"/>
    </row>
    <row r="51" spans="1:6" x14ac:dyDescent="0.25">
      <c r="A51" s="1"/>
      <c r="B51" s="148"/>
      <c r="C51" s="148"/>
      <c r="D51" s="148"/>
      <c r="E51" s="147"/>
      <c r="F51" s="147"/>
    </row>
    <row r="52" spans="1:6" x14ac:dyDescent="0.25">
      <c r="A52" s="1"/>
      <c r="B52" s="148"/>
      <c r="C52" s="148"/>
      <c r="D52" s="148"/>
      <c r="E52" s="147"/>
      <c r="F52" s="147"/>
    </row>
    <row r="53" spans="1:6" x14ac:dyDescent="0.25">
      <c r="A53" s="1"/>
      <c r="B53" s="148"/>
      <c r="C53" s="148"/>
      <c r="D53" s="148"/>
      <c r="E53" s="147"/>
      <c r="F53" s="147"/>
    </row>
    <row r="54" spans="1:6" x14ac:dyDescent="0.25">
      <c r="A54" s="1"/>
      <c r="B54" s="148"/>
      <c r="C54" s="148"/>
      <c r="D54" s="148"/>
      <c r="E54" s="147"/>
      <c r="F54" s="147"/>
    </row>
    <row r="55" spans="1:6" x14ac:dyDescent="0.25">
      <c r="A55" s="1"/>
      <c r="B55" s="148"/>
      <c r="C55" s="148"/>
      <c r="D55" s="148"/>
      <c r="E55" s="147"/>
      <c r="F55" s="147"/>
    </row>
    <row r="56" spans="1:6" x14ac:dyDescent="0.25">
      <c r="A56" s="1"/>
      <c r="B56" s="148"/>
      <c r="C56" s="148"/>
      <c r="D56" s="148"/>
      <c r="E56" s="147"/>
      <c r="F56" s="147"/>
    </row>
    <row r="57" spans="1:6" x14ac:dyDescent="0.25">
      <c r="A57" s="1"/>
      <c r="B57" s="148"/>
      <c r="C57" s="148"/>
      <c r="D57" s="148"/>
      <c r="E57" s="147"/>
      <c r="F57" s="147"/>
    </row>
    <row r="58" spans="1:6" x14ac:dyDescent="0.25">
      <c r="A58" s="1"/>
      <c r="B58" s="148"/>
      <c r="C58" s="148"/>
      <c r="D58" s="148"/>
      <c r="E58" s="147"/>
      <c r="F58" s="147"/>
    </row>
    <row r="59" spans="1:6" x14ac:dyDescent="0.25">
      <c r="A59" s="1"/>
      <c r="B59" s="148"/>
      <c r="C59" s="148"/>
      <c r="D59" s="148"/>
      <c r="E59" s="147"/>
      <c r="F59" s="147"/>
    </row>
    <row r="60" spans="1:6" x14ac:dyDescent="0.25">
      <c r="A60" s="1"/>
      <c r="B60" s="148"/>
      <c r="C60" s="148"/>
      <c r="D60" s="148"/>
      <c r="E60" s="147"/>
      <c r="F60" s="147"/>
    </row>
    <row r="61" spans="1:6" x14ac:dyDescent="0.25">
      <c r="A61" s="1"/>
      <c r="B61" s="148"/>
      <c r="C61" s="148"/>
      <c r="D61" s="148"/>
      <c r="E61" s="147"/>
      <c r="F61" s="147"/>
    </row>
    <row r="62" spans="1:6" x14ac:dyDescent="0.25">
      <c r="A62" s="1"/>
      <c r="B62" s="148"/>
      <c r="C62" s="148"/>
      <c r="D62" s="148"/>
      <c r="E62" s="147"/>
      <c r="F62" s="147"/>
    </row>
    <row r="63" spans="1:6" x14ac:dyDescent="0.25">
      <c r="A63" s="1"/>
      <c r="B63" s="148"/>
      <c r="C63" s="148"/>
      <c r="D63" s="148"/>
      <c r="E63" s="147"/>
      <c r="F63" s="147"/>
    </row>
    <row r="64" spans="1:6" x14ac:dyDescent="0.25">
      <c r="A64" s="1"/>
      <c r="B64" s="148"/>
      <c r="C64" s="148"/>
      <c r="D64" s="148"/>
      <c r="E64" s="147"/>
      <c r="F64" s="147"/>
    </row>
    <row r="65" spans="1:6" x14ac:dyDescent="0.25">
      <c r="A65" s="1"/>
      <c r="B65" s="148"/>
      <c r="C65" s="148"/>
      <c r="D65" s="148"/>
      <c r="E65" s="147"/>
      <c r="F65" s="147"/>
    </row>
    <row r="66" spans="1:6" x14ac:dyDescent="0.25">
      <c r="A66" s="1"/>
      <c r="B66" s="148"/>
      <c r="C66" s="148"/>
      <c r="D66" s="148"/>
      <c r="E66" s="147"/>
      <c r="F66" s="147"/>
    </row>
    <row r="67" spans="1:6" x14ac:dyDescent="0.25">
      <c r="A67" s="1"/>
      <c r="B67" s="148"/>
      <c r="C67" s="148"/>
      <c r="D67" s="148"/>
      <c r="E67" s="147"/>
      <c r="F67" s="147"/>
    </row>
    <row r="68" spans="1:6" x14ac:dyDescent="0.25">
      <c r="A68" s="1"/>
      <c r="B68" s="148"/>
      <c r="C68" s="148"/>
      <c r="D68" s="148"/>
      <c r="E68" s="147"/>
      <c r="F68" s="147"/>
    </row>
    <row r="69" spans="1:6" x14ac:dyDescent="0.25">
      <c r="A69" s="1"/>
      <c r="B69" s="148"/>
      <c r="C69" s="148"/>
      <c r="D69" s="148"/>
      <c r="E69" s="147"/>
      <c r="F69" s="147"/>
    </row>
    <row r="70" spans="1:6" x14ac:dyDescent="0.25">
      <c r="A70" s="1"/>
      <c r="B70" s="148"/>
      <c r="C70" s="148"/>
      <c r="D70" s="148"/>
      <c r="E70" s="147"/>
      <c r="F70" s="147"/>
    </row>
    <row r="71" spans="1:6" x14ac:dyDescent="0.25">
      <c r="A71" s="1"/>
      <c r="B71" s="148"/>
      <c r="C71" s="148"/>
      <c r="D71" s="148"/>
      <c r="E71" s="147"/>
      <c r="F71" s="147"/>
    </row>
    <row r="72" spans="1:6" x14ac:dyDescent="0.25">
      <c r="A72" s="1"/>
      <c r="B72" s="148"/>
      <c r="C72" s="148"/>
      <c r="D72" s="148"/>
      <c r="E72" s="147"/>
      <c r="F72" s="147"/>
    </row>
    <row r="73" spans="1:6" x14ac:dyDescent="0.25">
      <c r="A73" s="1"/>
      <c r="B73" s="148"/>
      <c r="C73" s="148"/>
      <c r="D73" s="148"/>
      <c r="E73" s="147"/>
      <c r="F73" s="147"/>
    </row>
    <row r="74" spans="1:6" x14ac:dyDescent="0.25">
      <c r="A74" s="1"/>
      <c r="B74" s="148"/>
      <c r="C74" s="148"/>
      <c r="D74" s="148"/>
      <c r="E74" s="147"/>
      <c r="F74" s="147"/>
    </row>
    <row r="75" spans="1:6" x14ac:dyDescent="0.25">
      <c r="A75" s="1"/>
      <c r="B75" s="148"/>
      <c r="C75" s="148"/>
      <c r="D75" s="148"/>
      <c r="E75" s="147"/>
      <c r="F75" s="147"/>
    </row>
    <row r="76" spans="1:6" x14ac:dyDescent="0.25">
      <c r="A76" s="1"/>
      <c r="B76" s="148"/>
      <c r="C76" s="148"/>
      <c r="D76" s="148"/>
      <c r="E76" s="147"/>
      <c r="F76" s="147"/>
    </row>
    <row r="77" spans="1:6" x14ac:dyDescent="0.25">
      <c r="A77" s="1"/>
      <c r="B77" s="148"/>
      <c r="C77" s="148"/>
      <c r="D77" s="148"/>
      <c r="E77" s="147"/>
      <c r="F77" s="147"/>
    </row>
    <row r="78" spans="1:6" x14ac:dyDescent="0.25">
      <c r="A78" s="1"/>
      <c r="B78" s="148"/>
      <c r="C78" s="148"/>
      <c r="D78" s="148"/>
      <c r="E78" s="147"/>
      <c r="F78" s="147"/>
    </row>
    <row r="79" spans="1:6" x14ac:dyDescent="0.25">
      <c r="A79" s="1"/>
      <c r="B79" s="148"/>
      <c r="C79" s="148"/>
      <c r="D79" s="148"/>
      <c r="E79" s="147"/>
      <c r="F79" s="147"/>
    </row>
    <row r="80" spans="1:6" x14ac:dyDescent="0.25">
      <c r="A80" s="1"/>
      <c r="B80" s="148"/>
      <c r="C80" s="148"/>
      <c r="D80" s="148"/>
      <c r="E80" s="147"/>
      <c r="F80" s="147"/>
    </row>
    <row r="81" spans="1:6" x14ac:dyDescent="0.25">
      <c r="A81" s="1"/>
      <c r="B81" s="148"/>
      <c r="C81" s="148"/>
      <c r="D81" s="148"/>
      <c r="E81" s="147"/>
      <c r="F81" s="147"/>
    </row>
    <row r="82" spans="1:6" x14ac:dyDescent="0.25">
      <c r="A82" s="1"/>
      <c r="B82" s="148"/>
      <c r="C82" s="148"/>
      <c r="D82" s="148"/>
      <c r="E82" s="147"/>
      <c r="F82" s="147"/>
    </row>
    <row r="83" spans="1:6" x14ac:dyDescent="0.25">
      <c r="A83" s="1"/>
      <c r="B83" s="148"/>
      <c r="C83" s="148"/>
      <c r="D83" s="148"/>
      <c r="E83" s="147"/>
      <c r="F83" s="147"/>
    </row>
    <row r="84" spans="1:6" x14ac:dyDescent="0.25">
      <c r="A84" s="1"/>
      <c r="B84" s="148"/>
      <c r="C84" s="148"/>
      <c r="D84" s="148"/>
      <c r="E84" s="147"/>
      <c r="F84" s="147"/>
    </row>
    <row r="85" spans="1:6" x14ac:dyDescent="0.25">
      <c r="A85" s="1"/>
      <c r="B85" s="148"/>
      <c r="C85" s="148"/>
      <c r="D85" s="148"/>
      <c r="E85" s="147"/>
      <c r="F85" s="147"/>
    </row>
    <row r="86" spans="1:6" x14ac:dyDescent="0.25">
      <c r="A86" s="1"/>
      <c r="B86" s="148"/>
      <c r="C86" s="148"/>
      <c r="D86" s="148"/>
      <c r="E86" s="147"/>
      <c r="F86" s="147"/>
    </row>
    <row r="87" spans="1:6" x14ac:dyDescent="0.25">
      <c r="A87" s="1"/>
      <c r="B87" s="148"/>
      <c r="C87" s="148"/>
      <c r="D87" s="148"/>
      <c r="E87" s="147"/>
      <c r="F87" s="147"/>
    </row>
    <row r="88" spans="1:6" x14ac:dyDescent="0.25">
      <c r="A88" s="1"/>
      <c r="B88" s="148"/>
      <c r="C88" s="148"/>
      <c r="D88" s="148"/>
      <c r="E88" s="147"/>
      <c r="F88" s="147"/>
    </row>
    <row r="89" spans="1:6" x14ac:dyDescent="0.25">
      <c r="A89" s="1"/>
      <c r="B89" s="148"/>
      <c r="C89" s="148"/>
      <c r="D89" s="148"/>
      <c r="E89" s="147"/>
      <c r="F89" s="147"/>
    </row>
    <row r="90" spans="1:6" x14ac:dyDescent="0.25">
      <c r="A90" s="1"/>
      <c r="B90" s="148"/>
      <c r="C90" s="148"/>
      <c r="D90" s="148"/>
      <c r="E90" s="147"/>
      <c r="F90" s="147"/>
    </row>
    <row r="91" spans="1:6" x14ac:dyDescent="0.25">
      <c r="A91" s="1"/>
      <c r="B91" s="148"/>
      <c r="C91" s="148"/>
      <c r="D91" s="148"/>
      <c r="E91" s="147"/>
      <c r="F91" s="147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"/>
  <sheetViews>
    <sheetView workbookViewId="0">
      <pane ySplit="8" topLeftCell="A45" activePane="bottomLeft" state="frozen"/>
      <selection pane="bottomLeft" activeCell="G61" sqref="G11:G61"/>
    </sheetView>
  </sheetViews>
  <sheetFormatPr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9.7109375" customWidth="1"/>
    <col min="7" max="7" width="11.7109375" customWidth="1"/>
    <col min="8" max="8" width="9.7109375" hidden="1" customWidth="1"/>
    <col min="9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</cols>
  <sheetData>
    <row r="1" spans="1:26" x14ac:dyDescent="0.25">
      <c r="A1" s="3"/>
      <c r="B1" s="5" t="s">
        <v>27</v>
      </c>
      <c r="C1" s="3"/>
      <c r="D1" s="3"/>
      <c r="E1" s="5" t="s">
        <v>24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31</v>
      </c>
      <c r="C2" s="3"/>
      <c r="D2" s="3"/>
      <c r="E2" s="5" t="s">
        <v>22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30</v>
      </c>
      <c r="C3" s="3"/>
      <c r="D3" s="3"/>
      <c r="E3" s="5" t="s">
        <v>67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416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3" t="s">
        <v>90</v>
      </c>
      <c r="B8" s="163" t="s">
        <v>91</v>
      </c>
      <c r="C8" s="163" t="s">
        <v>92</v>
      </c>
      <c r="D8" s="163" t="s">
        <v>93</v>
      </c>
      <c r="E8" s="163" t="s">
        <v>94</v>
      </c>
      <c r="F8" s="163" t="s">
        <v>95</v>
      </c>
      <c r="G8" s="163" t="s">
        <v>96</v>
      </c>
      <c r="H8" s="163" t="s">
        <v>59</v>
      </c>
      <c r="I8" s="163" t="s">
        <v>97</v>
      </c>
      <c r="J8" s="163"/>
      <c r="K8" s="163"/>
      <c r="L8" s="163"/>
      <c r="M8" s="163"/>
      <c r="N8" s="163"/>
      <c r="O8" s="163"/>
      <c r="P8" s="163" t="s">
        <v>98</v>
      </c>
      <c r="Q8" s="160"/>
      <c r="R8" s="160"/>
      <c r="S8" s="163" t="s">
        <v>99</v>
      </c>
      <c r="T8" s="161"/>
      <c r="U8" s="161"/>
      <c r="V8" s="161"/>
      <c r="W8" s="161"/>
      <c r="X8" s="161"/>
      <c r="Y8" s="161"/>
      <c r="Z8" s="161"/>
    </row>
    <row r="9" spans="1:26" x14ac:dyDescent="0.25">
      <c r="A9" s="149"/>
      <c r="B9" s="149"/>
      <c r="C9" s="164"/>
      <c r="D9" s="153" t="s">
        <v>69</v>
      </c>
      <c r="E9" s="149"/>
      <c r="F9" s="165"/>
      <c r="G9" s="150"/>
      <c r="H9" s="150"/>
      <c r="I9" s="150"/>
      <c r="J9" s="149"/>
      <c r="K9" s="149"/>
      <c r="L9" s="149"/>
      <c r="M9" s="149"/>
      <c r="N9" s="149"/>
      <c r="O9" s="149"/>
      <c r="P9" s="149"/>
      <c r="Q9" s="152"/>
      <c r="R9" s="152"/>
      <c r="S9" s="149"/>
      <c r="T9" s="152"/>
      <c r="U9" s="152"/>
      <c r="V9" s="152"/>
      <c r="W9" s="152"/>
      <c r="X9" s="152"/>
      <c r="Y9" s="152"/>
      <c r="Z9" s="152"/>
    </row>
    <row r="10" spans="1:26" x14ac:dyDescent="0.25">
      <c r="A10" s="155"/>
      <c r="B10" s="155"/>
      <c r="C10" s="155"/>
      <c r="D10" s="155" t="s">
        <v>70</v>
      </c>
      <c r="E10" s="155"/>
      <c r="F10" s="166"/>
      <c r="G10" s="156"/>
      <c r="H10" s="156"/>
      <c r="I10" s="156"/>
      <c r="J10" s="155"/>
      <c r="K10" s="155"/>
      <c r="L10" s="155"/>
      <c r="M10" s="155"/>
      <c r="N10" s="155"/>
      <c r="O10" s="155"/>
      <c r="P10" s="155"/>
      <c r="Q10" s="152"/>
      <c r="R10" s="152"/>
      <c r="S10" s="155"/>
      <c r="T10" s="152"/>
      <c r="U10" s="152"/>
      <c r="V10" s="152"/>
      <c r="W10" s="152"/>
      <c r="X10" s="152"/>
      <c r="Y10" s="152"/>
      <c r="Z10" s="152"/>
    </row>
    <row r="11" spans="1:26" ht="24.95" customHeight="1" x14ac:dyDescent="0.25">
      <c r="A11" s="170"/>
      <c r="B11" s="167" t="s">
        <v>100</v>
      </c>
      <c r="C11" s="171" t="s">
        <v>101</v>
      </c>
      <c r="D11" s="167" t="s">
        <v>102</v>
      </c>
      <c r="E11" s="167" t="s">
        <v>103</v>
      </c>
      <c r="F11" s="168">
        <v>30.713999999999999</v>
      </c>
      <c r="G11" s="169"/>
      <c r="H11" s="169"/>
      <c r="I11" s="169">
        <f t="shared" ref="I11:I18" si="0">ROUND(F11*(G11+H11),2)</f>
        <v>0</v>
      </c>
      <c r="J11" s="167">
        <f t="shared" ref="J11:J18" si="1">ROUND(F11*(N11),2)</f>
        <v>739.59</v>
      </c>
      <c r="K11" s="1">
        <f t="shared" ref="K11:K18" si="2">ROUND(F11*(O11),2)</f>
        <v>0</v>
      </c>
      <c r="L11" s="1">
        <f t="shared" ref="L11:L18" si="3">ROUND(F11*(G11),2)</f>
        <v>0</v>
      </c>
      <c r="M11" s="1"/>
      <c r="N11" s="1">
        <v>24.08</v>
      </c>
      <c r="O11" s="1"/>
      <c r="P11" s="166"/>
      <c r="Q11" s="172"/>
      <c r="R11" s="172"/>
      <c r="S11" s="166"/>
      <c r="Z11">
        <v>0</v>
      </c>
    </row>
    <row r="12" spans="1:26" ht="35.1" customHeight="1" x14ac:dyDescent="0.25">
      <c r="A12" s="170"/>
      <c r="B12" s="167" t="s">
        <v>100</v>
      </c>
      <c r="C12" s="171" t="s">
        <v>104</v>
      </c>
      <c r="D12" s="167" t="s">
        <v>105</v>
      </c>
      <c r="E12" s="167" t="s">
        <v>103</v>
      </c>
      <c r="F12" s="168">
        <v>30.173999999999999</v>
      </c>
      <c r="G12" s="169"/>
      <c r="H12" s="169"/>
      <c r="I12" s="169">
        <f t="shared" si="0"/>
        <v>0</v>
      </c>
      <c r="J12" s="167">
        <f t="shared" si="1"/>
        <v>205.79</v>
      </c>
      <c r="K12" s="1">
        <f t="shared" si="2"/>
        <v>0</v>
      </c>
      <c r="L12" s="1">
        <f t="shared" si="3"/>
        <v>0</v>
      </c>
      <c r="M12" s="1"/>
      <c r="N12" s="1">
        <v>6.82</v>
      </c>
      <c r="O12" s="1"/>
      <c r="P12" s="166"/>
      <c r="Q12" s="172"/>
      <c r="R12" s="172"/>
      <c r="S12" s="166"/>
      <c r="Z12">
        <v>0</v>
      </c>
    </row>
    <row r="13" spans="1:26" ht="24.95" customHeight="1" x14ac:dyDescent="0.25">
      <c r="A13" s="170"/>
      <c r="B13" s="167" t="s">
        <v>100</v>
      </c>
      <c r="C13" s="171" t="s">
        <v>417</v>
      </c>
      <c r="D13" s="167" t="s">
        <v>418</v>
      </c>
      <c r="E13" s="167" t="s">
        <v>103</v>
      </c>
      <c r="F13" s="168">
        <v>0.69699999999999995</v>
      </c>
      <c r="G13" s="169"/>
      <c r="H13" s="169"/>
      <c r="I13" s="169">
        <f t="shared" si="0"/>
        <v>0</v>
      </c>
      <c r="J13" s="167">
        <f t="shared" si="1"/>
        <v>31.99</v>
      </c>
      <c r="K13" s="1">
        <f t="shared" si="2"/>
        <v>0</v>
      </c>
      <c r="L13" s="1">
        <f t="shared" si="3"/>
        <v>0</v>
      </c>
      <c r="M13" s="1"/>
      <c r="N13" s="1">
        <v>45.89</v>
      </c>
      <c r="O13" s="1"/>
      <c r="P13" s="166"/>
      <c r="Q13" s="172"/>
      <c r="R13" s="172"/>
      <c r="S13" s="166"/>
      <c r="Z13">
        <v>0</v>
      </c>
    </row>
    <row r="14" spans="1:26" ht="24.95" customHeight="1" x14ac:dyDescent="0.25">
      <c r="A14" s="170"/>
      <c r="B14" s="167" t="s">
        <v>100</v>
      </c>
      <c r="C14" s="171" t="s">
        <v>419</v>
      </c>
      <c r="D14" s="167" t="s">
        <v>420</v>
      </c>
      <c r="E14" s="167" t="s">
        <v>103</v>
      </c>
      <c r="F14" s="168">
        <v>0.69699999999999995</v>
      </c>
      <c r="G14" s="169"/>
      <c r="H14" s="169"/>
      <c r="I14" s="169">
        <f t="shared" si="0"/>
        <v>0</v>
      </c>
      <c r="J14" s="167">
        <f t="shared" si="1"/>
        <v>5.81</v>
      </c>
      <c r="K14" s="1">
        <f t="shared" si="2"/>
        <v>0</v>
      </c>
      <c r="L14" s="1">
        <f t="shared" si="3"/>
        <v>0</v>
      </c>
      <c r="M14" s="1"/>
      <c r="N14" s="1">
        <v>8.33</v>
      </c>
      <c r="O14" s="1"/>
      <c r="P14" s="166"/>
      <c r="Q14" s="172"/>
      <c r="R14" s="172"/>
      <c r="S14" s="166"/>
      <c r="Z14">
        <v>0</v>
      </c>
    </row>
    <row r="15" spans="1:26" ht="24.95" customHeight="1" x14ac:dyDescent="0.25">
      <c r="A15" s="170"/>
      <c r="B15" s="167" t="s">
        <v>100</v>
      </c>
      <c r="C15" s="171" t="s">
        <v>106</v>
      </c>
      <c r="D15" s="167" t="s">
        <v>107</v>
      </c>
      <c r="E15" s="167" t="s">
        <v>103</v>
      </c>
      <c r="F15" s="168">
        <v>31.411000000000001</v>
      </c>
      <c r="G15" s="169"/>
      <c r="H15" s="169"/>
      <c r="I15" s="169">
        <f t="shared" si="0"/>
        <v>0</v>
      </c>
      <c r="J15" s="167">
        <f t="shared" si="1"/>
        <v>127.84</v>
      </c>
      <c r="K15" s="1">
        <f t="shared" si="2"/>
        <v>0</v>
      </c>
      <c r="L15" s="1">
        <f t="shared" si="3"/>
        <v>0</v>
      </c>
      <c r="M15" s="1"/>
      <c r="N15" s="1">
        <v>4.07</v>
      </c>
      <c r="O15" s="1"/>
      <c r="P15" s="166"/>
      <c r="Q15" s="172"/>
      <c r="R15" s="172"/>
      <c r="S15" s="166"/>
      <c r="Z15">
        <v>0</v>
      </c>
    </row>
    <row r="16" spans="1:26" ht="24.95" customHeight="1" x14ac:dyDescent="0.25">
      <c r="A16" s="170"/>
      <c r="B16" s="167" t="s">
        <v>100</v>
      </c>
      <c r="C16" s="171" t="s">
        <v>108</v>
      </c>
      <c r="D16" s="167" t="s">
        <v>109</v>
      </c>
      <c r="E16" s="167" t="s">
        <v>103</v>
      </c>
      <c r="F16" s="168">
        <v>31.411000000000001</v>
      </c>
      <c r="G16" s="169"/>
      <c r="H16" s="169"/>
      <c r="I16" s="169">
        <f t="shared" si="0"/>
        <v>0</v>
      </c>
      <c r="J16" s="167">
        <f t="shared" si="1"/>
        <v>203.86</v>
      </c>
      <c r="K16" s="1">
        <f t="shared" si="2"/>
        <v>0</v>
      </c>
      <c r="L16" s="1">
        <f t="shared" si="3"/>
        <v>0</v>
      </c>
      <c r="M16" s="1"/>
      <c r="N16" s="1">
        <v>6.49</v>
      </c>
      <c r="O16" s="1"/>
      <c r="P16" s="166"/>
      <c r="Q16" s="172"/>
      <c r="R16" s="172"/>
      <c r="S16" s="166"/>
      <c r="Z16">
        <v>0</v>
      </c>
    </row>
    <row r="17" spans="1:26" ht="24.95" customHeight="1" x14ac:dyDescent="0.25">
      <c r="A17" s="170"/>
      <c r="B17" s="167" t="s">
        <v>100</v>
      </c>
      <c r="C17" s="171" t="s">
        <v>110</v>
      </c>
      <c r="D17" s="167" t="s">
        <v>111</v>
      </c>
      <c r="E17" s="167" t="s">
        <v>103</v>
      </c>
      <c r="F17" s="168">
        <v>31.411000000000001</v>
      </c>
      <c r="G17" s="169"/>
      <c r="H17" s="169"/>
      <c r="I17" s="169">
        <f t="shared" si="0"/>
        <v>0</v>
      </c>
      <c r="J17" s="167">
        <f t="shared" si="1"/>
        <v>23.56</v>
      </c>
      <c r="K17" s="1">
        <f t="shared" si="2"/>
        <v>0</v>
      </c>
      <c r="L17" s="1">
        <f t="shared" si="3"/>
        <v>0</v>
      </c>
      <c r="M17" s="1"/>
      <c r="N17" s="1">
        <v>0.75</v>
      </c>
      <c r="O17" s="1"/>
      <c r="P17" s="166"/>
      <c r="Q17" s="172"/>
      <c r="R17" s="172"/>
      <c r="S17" s="166"/>
      <c r="Z17">
        <v>0</v>
      </c>
    </row>
    <row r="18" spans="1:26" ht="24.95" customHeight="1" x14ac:dyDescent="0.25">
      <c r="A18" s="170"/>
      <c r="B18" s="167" t="s">
        <v>100</v>
      </c>
      <c r="C18" s="171" t="s">
        <v>112</v>
      </c>
      <c r="D18" s="167" t="s">
        <v>113</v>
      </c>
      <c r="E18" s="167" t="s">
        <v>114</v>
      </c>
      <c r="F18" s="168">
        <v>25.129000000000001</v>
      </c>
      <c r="G18" s="169"/>
      <c r="H18" s="169"/>
      <c r="I18" s="169">
        <f t="shared" si="0"/>
        <v>0</v>
      </c>
      <c r="J18" s="167">
        <f t="shared" si="1"/>
        <v>201.03</v>
      </c>
      <c r="K18" s="1">
        <f t="shared" si="2"/>
        <v>0</v>
      </c>
      <c r="L18" s="1">
        <f t="shared" si="3"/>
        <v>0</v>
      </c>
      <c r="M18" s="1"/>
      <c r="N18" s="1">
        <v>8</v>
      </c>
      <c r="O18" s="1"/>
      <c r="P18" s="166"/>
      <c r="Q18" s="172"/>
      <c r="R18" s="172"/>
      <c r="S18" s="166"/>
      <c r="Z18">
        <v>0</v>
      </c>
    </row>
    <row r="19" spans="1:26" x14ac:dyDescent="0.25">
      <c r="A19" s="155"/>
      <c r="B19" s="155"/>
      <c r="C19" s="155"/>
      <c r="D19" s="155" t="s">
        <v>70</v>
      </c>
      <c r="E19" s="155"/>
      <c r="F19" s="166"/>
      <c r="G19" s="158"/>
      <c r="H19" s="158">
        <f>ROUND((SUM(M10:M18))/1,2)</f>
        <v>0</v>
      </c>
      <c r="I19" s="158">
        <f>ROUND((SUM(I10:I18))/1,2)</f>
        <v>0</v>
      </c>
      <c r="J19" s="155"/>
      <c r="K19" s="155"/>
      <c r="L19" s="155">
        <f>ROUND((SUM(L10:L18))/1,2)</f>
        <v>0</v>
      </c>
      <c r="M19" s="155">
        <f>ROUND((SUM(M10:M18))/1,2)</f>
        <v>0</v>
      </c>
      <c r="N19" s="155"/>
      <c r="O19" s="155"/>
      <c r="P19" s="173">
        <f>ROUND((SUM(P10:P18))/1,2)</f>
        <v>0</v>
      </c>
      <c r="Q19" s="152"/>
      <c r="R19" s="152"/>
      <c r="S19" s="173">
        <f>ROUND((SUM(S10:S18))/1,2)</f>
        <v>0</v>
      </c>
      <c r="T19" s="152"/>
      <c r="U19" s="152"/>
      <c r="V19" s="152"/>
      <c r="W19" s="152"/>
      <c r="X19" s="152"/>
      <c r="Y19" s="152"/>
      <c r="Z19" s="152"/>
    </row>
    <row r="20" spans="1:26" x14ac:dyDescent="0.25">
      <c r="A20" s="1"/>
      <c r="B20" s="1"/>
      <c r="C20" s="1"/>
      <c r="D20" s="1"/>
      <c r="E20" s="1"/>
      <c r="F20" s="162"/>
      <c r="G20" s="148"/>
      <c r="H20" s="148"/>
      <c r="I20" s="148"/>
      <c r="J20" s="1"/>
      <c r="K20" s="1"/>
      <c r="L20" s="1"/>
      <c r="M20" s="1"/>
      <c r="N20" s="1"/>
      <c r="O20" s="1"/>
      <c r="P20" s="1"/>
      <c r="S20" s="1"/>
    </row>
    <row r="21" spans="1:26" x14ac:dyDescent="0.25">
      <c r="A21" s="155"/>
      <c r="B21" s="155"/>
      <c r="C21" s="155"/>
      <c r="D21" s="155" t="s">
        <v>71</v>
      </c>
      <c r="E21" s="155"/>
      <c r="F21" s="166"/>
      <c r="G21" s="156"/>
      <c r="H21" s="156"/>
      <c r="I21" s="156"/>
      <c r="J21" s="155"/>
      <c r="K21" s="155"/>
      <c r="L21" s="155"/>
      <c r="M21" s="155"/>
      <c r="N21" s="155"/>
      <c r="O21" s="155"/>
      <c r="P21" s="155"/>
      <c r="Q21" s="152"/>
      <c r="R21" s="152"/>
      <c r="S21" s="155"/>
      <c r="T21" s="152"/>
      <c r="U21" s="152"/>
      <c r="V21" s="152"/>
      <c r="W21" s="152"/>
      <c r="X21" s="152"/>
      <c r="Y21" s="152"/>
      <c r="Z21" s="152"/>
    </row>
    <row r="22" spans="1:26" ht="24.95" customHeight="1" x14ac:dyDescent="0.25">
      <c r="A22" s="170"/>
      <c r="B22" s="167" t="s">
        <v>115</v>
      </c>
      <c r="C22" s="171" t="s">
        <v>116</v>
      </c>
      <c r="D22" s="167" t="s">
        <v>117</v>
      </c>
      <c r="E22" s="167" t="s">
        <v>118</v>
      </c>
      <c r="F22" s="168">
        <v>50</v>
      </c>
      <c r="G22" s="169"/>
      <c r="H22" s="169"/>
      <c r="I22" s="169">
        <f t="shared" ref="I22:I27" si="4">ROUND(F22*(G22+H22),2)</f>
        <v>0</v>
      </c>
      <c r="J22" s="167">
        <f t="shared" ref="J22:J27" si="5">ROUND(F22*(N22),2)</f>
        <v>322</v>
      </c>
      <c r="K22" s="1">
        <f t="shared" ref="K22:K27" si="6">ROUND(F22*(O22),2)</f>
        <v>0</v>
      </c>
      <c r="L22" s="1">
        <f t="shared" ref="L22:L27" si="7">ROUND(F22*(G22),2)</f>
        <v>0</v>
      </c>
      <c r="M22" s="1"/>
      <c r="N22" s="1">
        <v>6.44</v>
      </c>
      <c r="O22" s="1"/>
      <c r="P22" s="166"/>
      <c r="Q22" s="172"/>
      <c r="R22" s="172"/>
      <c r="S22" s="166"/>
      <c r="Z22">
        <v>0</v>
      </c>
    </row>
    <row r="23" spans="1:26" ht="24.95" customHeight="1" x14ac:dyDescent="0.25">
      <c r="A23" s="170"/>
      <c r="B23" s="167" t="s">
        <v>119</v>
      </c>
      <c r="C23" s="171" t="s">
        <v>120</v>
      </c>
      <c r="D23" s="167" t="s">
        <v>121</v>
      </c>
      <c r="E23" s="167" t="s">
        <v>103</v>
      </c>
      <c r="F23" s="168">
        <v>3.9369999999999998</v>
      </c>
      <c r="G23" s="169"/>
      <c r="H23" s="169"/>
      <c r="I23" s="169">
        <f t="shared" si="4"/>
        <v>0</v>
      </c>
      <c r="J23" s="167">
        <f t="shared" si="5"/>
        <v>151.34</v>
      </c>
      <c r="K23" s="1">
        <f t="shared" si="6"/>
        <v>0</v>
      </c>
      <c r="L23" s="1">
        <f t="shared" si="7"/>
        <v>0</v>
      </c>
      <c r="M23" s="1"/>
      <c r="N23" s="1">
        <v>38.44</v>
      </c>
      <c r="O23" s="1"/>
      <c r="P23" s="166"/>
      <c r="Q23" s="172"/>
      <c r="R23" s="172"/>
      <c r="S23" s="166"/>
      <c r="Z23">
        <v>0</v>
      </c>
    </row>
    <row r="24" spans="1:26" ht="24.95" customHeight="1" x14ac:dyDescent="0.25">
      <c r="A24" s="170"/>
      <c r="B24" s="167" t="s">
        <v>119</v>
      </c>
      <c r="C24" s="171" t="s">
        <v>131</v>
      </c>
      <c r="D24" s="167" t="s">
        <v>132</v>
      </c>
      <c r="E24" s="167" t="s">
        <v>103</v>
      </c>
      <c r="F24" s="168">
        <v>26.06</v>
      </c>
      <c r="G24" s="169"/>
      <c r="H24" s="169"/>
      <c r="I24" s="169">
        <f t="shared" si="4"/>
        <v>0</v>
      </c>
      <c r="J24" s="167">
        <f t="shared" si="5"/>
        <v>2254.19</v>
      </c>
      <c r="K24" s="1">
        <f t="shared" si="6"/>
        <v>0</v>
      </c>
      <c r="L24" s="1">
        <f t="shared" si="7"/>
        <v>0</v>
      </c>
      <c r="M24" s="1"/>
      <c r="N24" s="1">
        <v>86.5</v>
      </c>
      <c r="O24" s="1"/>
      <c r="P24" s="166"/>
      <c r="Q24" s="172"/>
      <c r="R24" s="172"/>
      <c r="S24" s="166"/>
      <c r="Z24">
        <v>0</v>
      </c>
    </row>
    <row r="25" spans="1:26" ht="24.95" customHeight="1" x14ac:dyDescent="0.25">
      <c r="A25" s="170"/>
      <c r="B25" s="167" t="s">
        <v>119</v>
      </c>
      <c r="C25" s="171" t="s">
        <v>421</v>
      </c>
      <c r="D25" s="167" t="s">
        <v>422</v>
      </c>
      <c r="E25" s="167" t="s">
        <v>103</v>
      </c>
      <c r="F25" s="168">
        <v>0.69699999999999995</v>
      </c>
      <c r="G25" s="169"/>
      <c r="H25" s="169"/>
      <c r="I25" s="169">
        <f t="shared" si="4"/>
        <v>0</v>
      </c>
      <c r="J25" s="167">
        <f t="shared" si="5"/>
        <v>60.21</v>
      </c>
      <c r="K25" s="1">
        <f t="shared" si="6"/>
        <v>0</v>
      </c>
      <c r="L25" s="1">
        <f t="shared" si="7"/>
        <v>0</v>
      </c>
      <c r="M25" s="1"/>
      <c r="N25" s="1">
        <v>86.38</v>
      </c>
      <c r="O25" s="1"/>
      <c r="P25" s="166"/>
      <c r="Q25" s="172"/>
      <c r="R25" s="172"/>
      <c r="S25" s="166"/>
      <c r="Z25">
        <v>0</v>
      </c>
    </row>
    <row r="26" spans="1:26" ht="24.95" customHeight="1" x14ac:dyDescent="0.25">
      <c r="A26" s="170"/>
      <c r="B26" s="167" t="s">
        <v>133</v>
      </c>
      <c r="C26" s="171" t="s">
        <v>134</v>
      </c>
      <c r="D26" s="167" t="s">
        <v>135</v>
      </c>
      <c r="E26" s="167" t="s">
        <v>126</v>
      </c>
      <c r="F26" s="168">
        <v>50</v>
      </c>
      <c r="G26" s="169"/>
      <c r="H26" s="169"/>
      <c r="I26" s="169">
        <f t="shared" si="4"/>
        <v>0</v>
      </c>
      <c r="J26" s="167">
        <f t="shared" si="5"/>
        <v>25</v>
      </c>
      <c r="K26" s="1">
        <f t="shared" si="6"/>
        <v>0</v>
      </c>
      <c r="L26" s="1">
        <f t="shared" si="7"/>
        <v>0</v>
      </c>
      <c r="M26" s="1"/>
      <c r="N26" s="1">
        <v>0.5</v>
      </c>
      <c r="O26" s="1"/>
      <c r="P26" s="166"/>
      <c r="Q26" s="172"/>
      <c r="R26" s="172"/>
      <c r="S26" s="166"/>
      <c r="Z26">
        <v>0</v>
      </c>
    </row>
    <row r="27" spans="1:26" ht="24.95" customHeight="1" x14ac:dyDescent="0.25">
      <c r="A27" s="170"/>
      <c r="B27" s="167" t="s">
        <v>136</v>
      </c>
      <c r="C27" s="171" t="s">
        <v>137</v>
      </c>
      <c r="D27" s="167" t="s">
        <v>138</v>
      </c>
      <c r="E27" s="167" t="s">
        <v>126</v>
      </c>
      <c r="F27" s="168">
        <v>50</v>
      </c>
      <c r="G27" s="169"/>
      <c r="H27" s="169"/>
      <c r="I27" s="169">
        <f t="shared" si="4"/>
        <v>0</v>
      </c>
      <c r="J27" s="167">
        <f t="shared" si="5"/>
        <v>42.5</v>
      </c>
      <c r="K27" s="1">
        <f t="shared" si="6"/>
        <v>0</v>
      </c>
      <c r="L27" s="1">
        <f t="shared" si="7"/>
        <v>0</v>
      </c>
      <c r="M27" s="1"/>
      <c r="N27" s="1">
        <v>0.85</v>
      </c>
      <c r="O27" s="1"/>
      <c r="P27" s="166"/>
      <c r="Q27" s="172"/>
      <c r="R27" s="172"/>
      <c r="S27" s="166"/>
      <c r="Z27">
        <v>0</v>
      </c>
    </row>
    <row r="28" spans="1:26" x14ac:dyDescent="0.25">
      <c r="A28" s="155"/>
      <c r="B28" s="155"/>
      <c r="C28" s="155"/>
      <c r="D28" s="155" t="s">
        <v>71</v>
      </c>
      <c r="E28" s="155"/>
      <c r="F28" s="166"/>
      <c r="G28" s="158"/>
      <c r="H28" s="158">
        <f>ROUND((SUM(M21:M27))/1,2)</f>
        <v>0</v>
      </c>
      <c r="I28" s="158">
        <f>ROUND((SUM(I21:I27))/1,2)</f>
        <v>0</v>
      </c>
      <c r="J28" s="155"/>
      <c r="K28" s="155"/>
      <c r="L28" s="155">
        <f>ROUND((SUM(L21:L27))/1,2)</f>
        <v>0</v>
      </c>
      <c r="M28" s="155">
        <f>ROUND((SUM(M21:M27))/1,2)</f>
        <v>0</v>
      </c>
      <c r="N28" s="155"/>
      <c r="O28" s="155"/>
      <c r="P28" s="173">
        <f>ROUND((SUM(P21:P27))/1,2)</f>
        <v>0</v>
      </c>
      <c r="Q28" s="152"/>
      <c r="R28" s="152"/>
      <c r="S28" s="173">
        <f>ROUND((SUM(S21:S27))/1,2)</f>
        <v>0</v>
      </c>
      <c r="T28" s="152"/>
      <c r="U28" s="152"/>
      <c r="V28" s="152"/>
      <c r="W28" s="152"/>
      <c r="X28" s="152"/>
      <c r="Y28" s="152"/>
      <c r="Z28" s="152"/>
    </row>
    <row r="29" spans="1:26" x14ac:dyDescent="0.25">
      <c r="A29" s="1"/>
      <c r="B29" s="1"/>
      <c r="C29" s="1"/>
      <c r="D29" s="1"/>
      <c r="E29" s="1"/>
      <c r="F29" s="162"/>
      <c r="G29" s="148"/>
      <c r="H29" s="148"/>
      <c r="I29" s="148"/>
      <c r="J29" s="1"/>
      <c r="K29" s="1"/>
      <c r="L29" s="1"/>
      <c r="M29" s="1"/>
      <c r="N29" s="1"/>
      <c r="O29" s="1"/>
      <c r="P29" s="1"/>
      <c r="S29" s="1"/>
    </row>
    <row r="30" spans="1:26" x14ac:dyDescent="0.25">
      <c r="A30" s="155"/>
      <c r="B30" s="155"/>
      <c r="C30" s="155"/>
      <c r="D30" s="155" t="s">
        <v>72</v>
      </c>
      <c r="E30" s="155"/>
      <c r="F30" s="166"/>
      <c r="G30" s="156"/>
      <c r="H30" s="156"/>
      <c r="I30" s="156"/>
      <c r="J30" s="155"/>
      <c r="K30" s="155"/>
      <c r="L30" s="155"/>
      <c r="M30" s="155"/>
      <c r="N30" s="155"/>
      <c r="O30" s="155"/>
      <c r="P30" s="155"/>
      <c r="Q30" s="152"/>
      <c r="R30" s="152"/>
      <c r="S30" s="155"/>
      <c r="T30" s="152"/>
      <c r="U30" s="152"/>
      <c r="V30" s="152"/>
      <c r="W30" s="152"/>
      <c r="X30" s="152"/>
      <c r="Y30" s="152"/>
      <c r="Z30" s="152"/>
    </row>
    <row r="31" spans="1:26" ht="24.95" customHeight="1" x14ac:dyDescent="0.25">
      <c r="A31" s="170"/>
      <c r="B31" s="167" t="s">
        <v>119</v>
      </c>
      <c r="C31" s="171" t="s">
        <v>141</v>
      </c>
      <c r="D31" s="167" t="s">
        <v>142</v>
      </c>
      <c r="E31" s="167" t="s">
        <v>103</v>
      </c>
      <c r="F31" s="168">
        <v>119.36</v>
      </c>
      <c r="G31" s="169"/>
      <c r="H31" s="169"/>
      <c r="I31" s="169">
        <f>ROUND(F31*(G31+H31),2)</f>
        <v>0</v>
      </c>
      <c r="J31" s="167">
        <f>ROUND(F31*(N31),2)</f>
        <v>19256.349999999999</v>
      </c>
      <c r="K31" s="1">
        <f>ROUND(F31*(O31),2)</f>
        <v>0</v>
      </c>
      <c r="L31" s="1">
        <f>ROUND(F31*(G31),2)</f>
        <v>0</v>
      </c>
      <c r="M31" s="1"/>
      <c r="N31" s="1">
        <v>161.33000000000001</v>
      </c>
      <c r="O31" s="1"/>
      <c r="P31" s="166"/>
      <c r="Q31" s="172"/>
      <c r="R31" s="172"/>
      <c r="S31" s="166"/>
      <c r="Z31">
        <v>0</v>
      </c>
    </row>
    <row r="32" spans="1:26" ht="24.95" customHeight="1" x14ac:dyDescent="0.25">
      <c r="A32" s="170"/>
      <c r="B32" s="167" t="s">
        <v>136</v>
      </c>
      <c r="C32" s="171" t="s">
        <v>143</v>
      </c>
      <c r="D32" s="167" t="s">
        <v>144</v>
      </c>
      <c r="E32" s="167" t="s">
        <v>114</v>
      </c>
      <c r="F32" s="168">
        <v>1.8280000000000001</v>
      </c>
      <c r="G32" s="169"/>
      <c r="H32" s="169"/>
      <c r="I32" s="169">
        <f>ROUND(F32*(G32+H32),2)</f>
        <v>0</v>
      </c>
      <c r="J32" s="167">
        <f>ROUND(F32*(N32),2)</f>
        <v>1115.46</v>
      </c>
      <c r="K32" s="1">
        <f>ROUND(F32*(O32),2)</f>
        <v>0</v>
      </c>
      <c r="L32" s="1">
        <f>ROUND(F32*(G32),2)</f>
        <v>0</v>
      </c>
      <c r="M32" s="1"/>
      <c r="N32" s="1">
        <v>610.21</v>
      </c>
      <c r="O32" s="1"/>
      <c r="P32" s="166"/>
      <c r="Q32" s="172"/>
      <c r="R32" s="172"/>
      <c r="S32" s="166"/>
      <c r="Z32">
        <v>0</v>
      </c>
    </row>
    <row r="33" spans="1:26" ht="24.95" customHeight="1" x14ac:dyDescent="0.25">
      <c r="A33" s="170"/>
      <c r="B33" s="167" t="s">
        <v>136</v>
      </c>
      <c r="C33" s="171" t="s">
        <v>423</v>
      </c>
      <c r="D33" s="167" t="s">
        <v>424</v>
      </c>
      <c r="E33" s="167" t="s">
        <v>118</v>
      </c>
      <c r="F33" s="168">
        <v>48.2</v>
      </c>
      <c r="G33" s="169"/>
      <c r="H33" s="169"/>
      <c r="I33" s="169">
        <f>ROUND(F33*(G33+H33),2)</f>
        <v>0</v>
      </c>
      <c r="J33" s="167">
        <f>ROUND(F33*(N33),2)</f>
        <v>491.64</v>
      </c>
      <c r="K33" s="1">
        <f>ROUND(F33*(O33),2)</f>
        <v>0</v>
      </c>
      <c r="L33" s="1">
        <f>ROUND(F33*(G33),2)</f>
        <v>0</v>
      </c>
      <c r="M33" s="1"/>
      <c r="N33" s="1">
        <v>10.199999999999999</v>
      </c>
      <c r="O33" s="1"/>
      <c r="P33" s="166"/>
      <c r="Q33" s="172"/>
      <c r="R33" s="172"/>
      <c r="S33" s="166"/>
      <c r="Z33">
        <v>0</v>
      </c>
    </row>
    <row r="34" spans="1:26" ht="24.95" customHeight="1" x14ac:dyDescent="0.25">
      <c r="A34" s="170"/>
      <c r="B34" s="167" t="s">
        <v>136</v>
      </c>
      <c r="C34" s="171" t="s">
        <v>425</v>
      </c>
      <c r="D34" s="167" t="s">
        <v>426</v>
      </c>
      <c r="E34" s="167" t="s">
        <v>146</v>
      </c>
      <c r="F34" s="168">
        <v>97</v>
      </c>
      <c r="G34" s="169"/>
      <c r="H34" s="169"/>
      <c r="I34" s="169">
        <f>ROUND(F34*(G34+H34),2)</f>
        <v>0</v>
      </c>
      <c r="J34" s="167">
        <f>ROUND(F34*(N34),2)</f>
        <v>717.8</v>
      </c>
      <c r="K34" s="1">
        <f>ROUND(F34*(O34),2)</f>
        <v>0</v>
      </c>
      <c r="L34" s="1">
        <f>ROUND(F34*(G34),2)</f>
        <v>0</v>
      </c>
      <c r="M34" s="1"/>
      <c r="N34" s="1">
        <v>7.4</v>
      </c>
      <c r="O34" s="1"/>
      <c r="P34" s="166"/>
      <c r="Q34" s="172"/>
      <c r="R34" s="172"/>
      <c r="S34" s="166"/>
      <c r="Z34">
        <v>0</v>
      </c>
    </row>
    <row r="35" spans="1:26" x14ac:dyDescent="0.25">
      <c r="A35" s="155"/>
      <c r="B35" s="155"/>
      <c r="C35" s="155"/>
      <c r="D35" s="155" t="s">
        <v>72</v>
      </c>
      <c r="E35" s="155"/>
      <c r="F35" s="166"/>
      <c r="G35" s="158"/>
      <c r="H35" s="158">
        <f>ROUND((SUM(M30:M34))/1,2)</f>
        <v>0</v>
      </c>
      <c r="I35" s="158">
        <f>ROUND((SUM(I30:I34))/1,2)</f>
        <v>0</v>
      </c>
      <c r="J35" s="155"/>
      <c r="K35" s="155"/>
      <c r="L35" s="155">
        <f>ROUND((SUM(L30:L34))/1,2)</f>
        <v>0</v>
      </c>
      <c r="M35" s="155">
        <f>ROUND((SUM(M30:M34))/1,2)</f>
        <v>0</v>
      </c>
      <c r="N35" s="155"/>
      <c r="O35" s="155"/>
      <c r="P35" s="173">
        <f>ROUND((SUM(P30:P34))/1,2)</f>
        <v>0</v>
      </c>
      <c r="Q35" s="152"/>
      <c r="R35" s="152"/>
      <c r="S35" s="173">
        <f>ROUND((SUM(S30:S34))/1,2)</f>
        <v>0</v>
      </c>
      <c r="T35" s="152"/>
      <c r="U35" s="152"/>
      <c r="V35" s="152"/>
      <c r="W35" s="152"/>
      <c r="X35" s="152"/>
      <c r="Y35" s="152"/>
      <c r="Z35" s="152"/>
    </row>
    <row r="36" spans="1:26" x14ac:dyDescent="0.25">
      <c r="A36" s="1"/>
      <c r="B36" s="1"/>
      <c r="C36" s="1"/>
      <c r="D36" s="1"/>
      <c r="E36" s="1"/>
      <c r="F36" s="162"/>
      <c r="G36" s="148"/>
      <c r="H36" s="148"/>
      <c r="I36" s="148"/>
      <c r="J36" s="1"/>
      <c r="K36" s="1"/>
      <c r="L36" s="1"/>
      <c r="M36" s="1"/>
      <c r="N36" s="1"/>
      <c r="O36" s="1"/>
      <c r="P36" s="1"/>
      <c r="S36" s="1"/>
    </row>
    <row r="37" spans="1:26" x14ac:dyDescent="0.25">
      <c r="A37" s="155"/>
      <c r="B37" s="155"/>
      <c r="C37" s="155"/>
      <c r="D37" s="155" t="s">
        <v>75</v>
      </c>
      <c r="E37" s="155"/>
      <c r="F37" s="166"/>
      <c r="G37" s="156"/>
      <c r="H37" s="156"/>
      <c r="I37" s="156"/>
      <c r="J37" s="155"/>
      <c r="K37" s="155"/>
      <c r="L37" s="155"/>
      <c r="M37" s="155"/>
      <c r="N37" s="155"/>
      <c r="O37" s="155"/>
      <c r="P37" s="155"/>
      <c r="Q37" s="152"/>
      <c r="R37" s="152"/>
      <c r="S37" s="155"/>
      <c r="T37" s="152"/>
      <c r="U37" s="152"/>
      <c r="V37" s="152"/>
      <c r="W37" s="152"/>
      <c r="X37" s="152"/>
      <c r="Y37" s="152"/>
      <c r="Z37" s="152"/>
    </row>
    <row r="38" spans="1:26" ht="24.95" customHeight="1" x14ac:dyDescent="0.25">
      <c r="A38" s="170"/>
      <c r="B38" s="167" t="s">
        <v>192</v>
      </c>
      <c r="C38" s="171" t="s">
        <v>193</v>
      </c>
      <c r="D38" s="167" t="s">
        <v>194</v>
      </c>
      <c r="E38" s="167" t="s">
        <v>118</v>
      </c>
      <c r="F38" s="168">
        <v>23.9</v>
      </c>
      <c r="G38" s="169"/>
      <c r="H38" s="169"/>
      <c r="I38" s="169">
        <f>ROUND(F38*(G38+H38),2)</f>
        <v>0</v>
      </c>
      <c r="J38" s="167">
        <f>ROUND(F38*(N38),2)</f>
        <v>153.44</v>
      </c>
      <c r="K38" s="1">
        <f>ROUND(F38*(O38),2)</f>
        <v>0</v>
      </c>
      <c r="L38" s="1">
        <f>ROUND(F38*(G38),2)</f>
        <v>0</v>
      </c>
      <c r="M38" s="1"/>
      <c r="N38" s="1">
        <v>6.42</v>
      </c>
      <c r="O38" s="1"/>
      <c r="P38" s="166"/>
      <c r="Q38" s="172"/>
      <c r="R38" s="172"/>
      <c r="S38" s="166"/>
      <c r="Z38">
        <v>0</v>
      </c>
    </row>
    <row r="39" spans="1:26" ht="24.95" customHeight="1" x14ac:dyDescent="0.25">
      <c r="A39" s="170"/>
      <c r="B39" s="167" t="s">
        <v>136</v>
      </c>
      <c r="C39" s="171" t="s">
        <v>195</v>
      </c>
      <c r="D39" s="167" t="s">
        <v>196</v>
      </c>
      <c r="E39" s="167" t="s">
        <v>146</v>
      </c>
      <c r="F39" s="168">
        <v>96.555999999999997</v>
      </c>
      <c r="G39" s="169"/>
      <c r="H39" s="169"/>
      <c r="I39" s="169">
        <f>ROUND(F39*(G39+H39),2)</f>
        <v>0</v>
      </c>
      <c r="J39" s="167">
        <f>ROUND(F39*(N39),2)</f>
        <v>339.88</v>
      </c>
      <c r="K39" s="1">
        <f>ROUND(F39*(O39),2)</f>
        <v>0</v>
      </c>
      <c r="L39" s="1">
        <f>ROUND(F39*(G39),2)</f>
        <v>0</v>
      </c>
      <c r="M39" s="1"/>
      <c r="N39" s="1">
        <v>3.52</v>
      </c>
      <c r="O39" s="1"/>
      <c r="P39" s="166"/>
      <c r="Q39" s="172"/>
      <c r="R39" s="172"/>
      <c r="S39" s="166"/>
      <c r="Z39">
        <v>0</v>
      </c>
    </row>
    <row r="40" spans="1:26" ht="24.95" customHeight="1" x14ac:dyDescent="0.25">
      <c r="A40" s="170"/>
      <c r="B40" s="167" t="s">
        <v>197</v>
      </c>
      <c r="C40" s="171" t="s">
        <v>205</v>
      </c>
      <c r="D40" s="167" t="s">
        <v>206</v>
      </c>
      <c r="E40" s="167" t="s">
        <v>126</v>
      </c>
      <c r="F40" s="168">
        <v>61.7</v>
      </c>
      <c r="G40" s="169"/>
      <c r="H40" s="169"/>
      <c r="I40" s="169">
        <f>ROUND(F40*(G40+H40),2)</f>
        <v>0</v>
      </c>
      <c r="J40" s="167">
        <f>ROUND(F40*(N40),2)</f>
        <v>212.87</v>
      </c>
      <c r="K40" s="1">
        <f>ROUND(F40*(O40),2)</f>
        <v>0</v>
      </c>
      <c r="L40" s="1">
        <f>ROUND(F40*(G40),2)</f>
        <v>0</v>
      </c>
      <c r="M40" s="1"/>
      <c r="N40" s="1">
        <v>3.45</v>
      </c>
      <c r="O40" s="1"/>
      <c r="P40" s="166"/>
      <c r="Q40" s="172"/>
      <c r="R40" s="172"/>
      <c r="S40" s="166"/>
      <c r="Z40">
        <v>0</v>
      </c>
    </row>
    <row r="41" spans="1:26" x14ac:dyDescent="0.25">
      <c r="A41" s="155"/>
      <c r="B41" s="155"/>
      <c r="C41" s="155"/>
      <c r="D41" s="155" t="s">
        <v>75</v>
      </c>
      <c r="E41" s="155"/>
      <c r="F41" s="166"/>
      <c r="G41" s="158"/>
      <c r="H41" s="158">
        <f>ROUND((SUM(M37:M40))/1,2)</f>
        <v>0</v>
      </c>
      <c r="I41" s="158">
        <f>ROUND((SUM(I37:I40))/1,2)</f>
        <v>0</v>
      </c>
      <c r="J41" s="155"/>
      <c r="K41" s="155"/>
      <c r="L41" s="155">
        <f>ROUND((SUM(L37:L40))/1,2)</f>
        <v>0</v>
      </c>
      <c r="M41" s="155">
        <f>ROUND((SUM(M37:M40))/1,2)</f>
        <v>0</v>
      </c>
      <c r="N41" s="155"/>
      <c r="O41" s="155"/>
      <c r="P41" s="173">
        <f>ROUND((SUM(P37:P40))/1,2)</f>
        <v>0</v>
      </c>
      <c r="Q41" s="152"/>
      <c r="R41" s="152"/>
      <c r="S41" s="173">
        <f>ROUND((SUM(S37:S40))/1,2)</f>
        <v>0</v>
      </c>
      <c r="T41" s="152"/>
      <c r="U41" s="152"/>
      <c r="V41" s="152"/>
      <c r="W41" s="152"/>
      <c r="X41" s="152"/>
      <c r="Y41" s="152"/>
      <c r="Z41" s="152"/>
    </row>
    <row r="42" spans="1:26" x14ac:dyDescent="0.25">
      <c r="A42" s="1"/>
      <c r="B42" s="1"/>
      <c r="C42" s="1"/>
      <c r="D42" s="1"/>
      <c r="E42" s="1"/>
      <c r="F42" s="162"/>
      <c r="G42" s="148"/>
      <c r="H42" s="148"/>
      <c r="I42" s="148"/>
      <c r="J42" s="1"/>
      <c r="K42" s="1"/>
      <c r="L42" s="1"/>
      <c r="M42" s="1"/>
      <c r="N42" s="1"/>
      <c r="O42" s="1"/>
      <c r="P42" s="1"/>
      <c r="S42" s="1"/>
    </row>
    <row r="43" spans="1:26" x14ac:dyDescent="0.25">
      <c r="A43" s="155"/>
      <c r="B43" s="155"/>
      <c r="C43" s="155"/>
      <c r="D43" s="155" t="s">
        <v>76</v>
      </c>
      <c r="E43" s="155"/>
      <c r="F43" s="166"/>
      <c r="G43" s="156"/>
      <c r="H43" s="156"/>
      <c r="I43" s="156"/>
      <c r="J43" s="155"/>
      <c r="K43" s="155"/>
      <c r="L43" s="155"/>
      <c r="M43" s="155"/>
      <c r="N43" s="155"/>
      <c r="O43" s="155"/>
      <c r="P43" s="155"/>
      <c r="Q43" s="152"/>
      <c r="R43" s="152"/>
      <c r="S43" s="155"/>
      <c r="T43" s="152"/>
      <c r="U43" s="152"/>
      <c r="V43" s="152"/>
      <c r="W43" s="152"/>
      <c r="X43" s="152"/>
      <c r="Y43" s="152"/>
      <c r="Z43" s="152"/>
    </row>
    <row r="44" spans="1:26" ht="24.95" customHeight="1" x14ac:dyDescent="0.25">
      <c r="A44" s="170"/>
      <c r="B44" s="167" t="s">
        <v>427</v>
      </c>
      <c r="C44" s="171" t="s">
        <v>428</v>
      </c>
      <c r="D44" s="167" t="s">
        <v>429</v>
      </c>
      <c r="E44" s="167" t="s">
        <v>114</v>
      </c>
      <c r="F44" s="168">
        <v>347.44900000000001</v>
      </c>
      <c r="G44" s="169"/>
      <c r="H44" s="169"/>
      <c r="I44" s="169">
        <f>ROUND(F44*(G44+H44),2)</f>
        <v>0</v>
      </c>
      <c r="J44" s="167">
        <f>ROUND(F44*(N44),2)</f>
        <v>6021.29</v>
      </c>
      <c r="K44" s="1">
        <f>ROUND(F44*(O44),2)</f>
        <v>0</v>
      </c>
      <c r="L44" s="1">
        <f>ROUND(F44*(G44),2)</f>
        <v>0</v>
      </c>
      <c r="M44" s="1"/>
      <c r="N44" s="1">
        <v>17.329999999999998</v>
      </c>
      <c r="O44" s="1"/>
      <c r="P44" s="166"/>
      <c r="Q44" s="172"/>
      <c r="R44" s="172"/>
      <c r="S44" s="166"/>
      <c r="Z44">
        <v>0</v>
      </c>
    </row>
    <row r="45" spans="1:26" x14ac:dyDescent="0.25">
      <c r="A45" s="155"/>
      <c r="B45" s="155"/>
      <c r="C45" s="155"/>
      <c r="D45" s="155" t="s">
        <v>76</v>
      </c>
      <c r="E45" s="155"/>
      <c r="F45" s="166"/>
      <c r="G45" s="158"/>
      <c r="H45" s="158">
        <f>ROUND((SUM(M43:M44))/1,2)</f>
        <v>0</v>
      </c>
      <c r="I45" s="158">
        <f>ROUND((SUM(I43:I44))/1,2)</f>
        <v>0</v>
      </c>
      <c r="J45" s="155"/>
      <c r="K45" s="155"/>
      <c r="L45" s="155">
        <f>ROUND((SUM(L43:L44))/1,2)</f>
        <v>0</v>
      </c>
      <c r="M45" s="155">
        <f>ROUND((SUM(M43:M44))/1,2)</f>
        <v>0</v>
      </c>
      <c r="N45" s="155"/>
      <c r="O45" s="155"/>
      <c r="P45" s="173">
        <f>ROUND((SUM(P43:P44))/1,2)</f>
        <v>0</v>
      </c>
      <c r="Q45" s="152"/>
      <c r="R45" s="152"/>
      <c r="S45" s="173">
        <f>ROUND((SUM(S43:S44))/1,2)</f>
        <v>0</v>
      </c>
      <c r="T45" s="152"/>
      <c r="U45" s="152"/>
      <c r="V45" s="152"/>
      <c r="W45" s="152"/>
      <c r="X45" s="152"/>
      <c r="Y45" s="152"/>
      <c r="Z45" s="152"/>
    </row>
    <row r="46" spans="1:26" x14ac:dyDescent="0.25">
      <c r="A46" s="1"/>
      <c r="B46" s="1"/>
      <c r="C46" s="1"/>
      <c r="D46" s="1"/>
      <c r="E46" s="1"/>
      <c r="F46" s="162"/>
      <c r="G46" s="148"/>
      <c r="H46" s="148"/>
      <c r="I46" s="148"/>
      <c r="J46" s="1"/>
      <c r="K46" s="1"/>
      <c r="L46" s="1"/>
      <c r="M46" s="1"/>
      <c r="N46" s="1"/>
      <c r="O46" s="1"/>
      <c r="P46" s="1"/>
      <c r="S46" s="1"/>
    </row>
    <row r="47" spans="1:26" x14ac:dyDescent="0.25">
      <c r="A47" s="155"/>
      <c r="B47" s="155"/>
      <c r="C47" s="155"/>
      <c r="D47" s="2" t="s">
        <v>69</v>
      </c>
      <c r="E47" s="155"/>
      <c r="F47" s="166"/>
      <c r="G47" s="158"/>
      <c r="H47" s="158">
        <f>ROUND((SUM(M9:M46))/2,2)</f>
        <v>0</v>
      </c>
      <c r="I47" s="158">
        <f>ROUND((SUM(I9:I46))/2,2)</f>
        <v>0</v>
      </c>
      <c r="J47" s="156"/>
      <c r="K47" s="155"/>
      <c r="L47" s="156">
        <f>ROUND((SUM(L9:L46))/2,2)</f>
        <v>0</v>
      </c>
      <c r="M47" s="156">
        <f>ROUND((SUM(M9:M46))/2,2)</f>
        <v>0</v>
      </c>
      <c r="N47" s="155"/>
      <c r="O47" s="155"/>
      <c r="P47" s="173">
        <f>ROUND((SUM(P9:P46))/2,2)</f>
        <v>0</v>
      </c>
      <c r="S47" s="173">
        <f>ROUND((SUM(S9:S46))/2,2)</f>
        <v>0</v>
      </c>
    </row>
    <row r="48" spans="1:26" x14ac:dyDescent="0.25">
      <c r="A48" s="1"/>
      <c r="B48" s="1"/>
      <c r="C48" s="1"/>
      <c r="D48" s="1"/>
      <c r="E48" s="1"/>
      <c r="F48" s="162"/>
      <c r="G48" s="148"/>
      <c r="H48" s="148"/>
      <c r="I48" s="148"/>
      <c r="J48" s="1"/>
      <c r="K48" s="1"/>
      <c r="L48" s="1"/>
      <c r="M48" s="1"/>
      <c r="N48" s="1"/>
      <c r="O48" s="1"/>
      <c r="P48" s="1"/>
      <c r="S48" s="1"/>
    </row>
    <row r="49" spans="1:26" x14ac:dyDescent="0.25">
      <c r="A49" s="155"/>
      <c r="B49" s="155"/>
      <c r="C49" s="155"/>
      <c r="D49" s="2" t="s">
        <v>77</v>
      </c>
      <c r="E49" s="155"/>
      <c r="F49" s="166"/>
      <c r="G49" s="156"/>
      <c r="H49" s="156"/>
      <c r="I49" s="156"/>
      <c r="J49" s="155"/>
      <c r="K49" s="155"/>
      <c r="L49" s="155"/>
      <c r="M49" s="155"/>
      <c r="N49" s="155"/>
      <c r="O49" s="155"/>
      <c r="P49" s="155"/>
      <c r="Q49" s="152"/>
      <c r="R49" s="152"/>
      <c r="S49" s="155"/>
      <c r="T49" s="152"/>
      <c r="U49" s="152"/>
      <c r="V49" s="152"/>
      <c r="W49" s="152"/>
      <c r="X49" s="152"/>
      <c r="Y49" s="152"/>
      <c r="Z49" s="152"/>
    </row>
    <row r="50" spans="1:26" x14ac:dyDescent="0.25">
      <c r="A50" s="155"/>
      <c r="B50" s="155"/>
      <c r="C50" s="155"/>
      <c r="D50" s="155" t="s">
        <v>85</v>
      </c>
      <c r="E50" s="155"/>
      <c r="F50" s="166"/>
      <c r="G50" s="156"/>
      <c r="H50" s="156"/>
      <c r="I50" s="156"/>
      <c r="J50" s="155"/>
      <c r="K50" s="155"/>
      <c r="L50" s="155"/>
      <c r="M50" s="155"/>
      <c r="N50" s="155"/>
      <c r="O50" s="155"/>
      <c r="P50" s="155"/>
      <c r="Q50" s="152"/>
      <c r="R50" s="152"/>
      <c r="S50" s="155"/>
      <c r="T50" s="152"/>
      <c r="U50" s="152"/>
      <c r="V50" s="152"/>
      <c r="W50" s="152"/>
      <c r="X50" s="152"/>
      <c r="Y50" s="152"/>
      <c r="Z50" s="152"/>
    </row>
    <row r="51" spans="1:26" ht="24.95" customHeight="1" x14ac:dyDescent="0.25">
      <c r="A51" s="170"/>
      <c r="B51" s="167" t="s">
        <v>342</v>
      </c>
      <c r="C51" s="171" t="s">
        <v>430</v>
      </c>
      <c r="D51" s="167" t="s">
        <v>431</v>
      </c>
      <c r="E51" s="167" t="s">
        <v>118</v>
      </c>
      <c r="F51" s="168">
        <v>6</v>
      </c>
      <c r="G51" s="169"/>
      <c r="H51" s="169"/>
      <c r="I51" s="169">
        <f>ROUND(F51*(G51+H51),2)</f>
        <v>0</v>
      </c>
      <c r="J51" s="167">
        <f>ROUND(F51*(N51),2)</f>
        <v>19.5</v>
      </c>
      <c r="K51" s="1">
        <f>ROUND(F51*(O51),2)</f>
        <v>0</v>
      </c>
      <c r="L51" s="1">
        <f>ROUND(F51*(G51),2)</f>
        <v>0</v>
      </c>
      <c r="M51" s="1"/>
      <c r="N51" s="1">
        <v>3.25</v>
      </c>
      <c r="O51" s="1"/>
      <c r="P51" s="166"/>
      <c r="Q51" s="172"/>
      <c r="R51" s="172"/>
      <c r="S51" s="166"/>
      <c r="Z51">
        <v>0</v>
      </c>
    </row>
    <row r="52" spans="1:26" ht="24.95" customHeight="1" x14ac:dyDescent="0.25">
      <c r="A52" s="170"/>
      <c r="B52" s="167" t="s">
        <v>136</v>
      </c>
      <c r="C52" s="171" t="s">
        <v>432</v>
      </c>
      <c r="D52" s="167" t="s">
        <v>433</v>
      </c>
      <c r="E52" s="167" t="s">
        <v>434</v>
      </c>
      <c r="F52" s="168">
        <v>40.281999999999996</v>
      </c>
      <c r="G52" s="169"/>
      <c r="H52" s="169"/>
      <c r="I52" s="169">
        <f>ROUND(F52*(G52+H52),2)</f>
        <v>0</v>
      </c>
      <c r="J52" s="167">
        <f>ROUND(F52*(N52),2)</f>
        <v>148.63999999999999</v>
      </c>
      <c r="K52" s="1">
        <f>ROUND(F52*(O52),2)</f>
        <v>0</v>
      </c>
      <c r="L52" s="1">
        <f>ROUND(F52*(G52),2)</f>
        <v>0</v>
      </c>
      <c r="M52" s="1"/>
      <c r="N52" s="1">
        <v>3.69</v>
      </c>
      <c r="O52" s="1"/>
      <c r="P52" s="166"/>
      <c r="Q52" s="172"/>
      <c r="R52" s="172"/>
      <c r="S52" s="166"/>
      <c r="Z52">
        <v>0</v>
      </c>
    </row>
    <row r="53" spans="1:26" ht="24.95" customHeight="1" x14ac:dyDescent="0.25">
      <c r="A53" s="170"/>
      <c r="B53" s="167" t="s">
        <v>342</v>
      </c>
      <c r="C53" s="171" t="s">
        <v>435</v>
      </c>
      <c r="D53" s="167" t="s">
        <v>436</v>
      </c>
      <c r="E53" s="167" t="s">
        <v>146</v>
      </c>
      <c r="F53" s="168">
        <v>1</v>
      </c>
      <c r="G53" s="169"/>
      <c r="H53" s="169"/>
      <c r="I53" s="169">
        <f>ROUND(F53*(G53+H53),2)</f>
        <v>0</v>
      </c>
      <c r="J53" s="167">
        <f>ROUND(F53*(N53),2)</f>
        <v>28.91</v>
      </c>
      <c r="K53" s="1">
        <f>ROUND(F53*(O53),2)</f>
        <v>0</v>
      </c>
      <c r="L53" s="1">
        <f>ROUND(F53*(G53),2)</f>
        <v>0</v>
      </c>
      <c r="M53" s="1"/>
      <c r="N53" s="1">
        <v>28.91</v>
      </c>
      <c r="O53" s="1"/>
      <c r="P53" s="166"/>
      <c r="Q53" s="172"/>
      <c r="R53" s="172"/>
      <c r="S53" s="166"/>
      <c r="Z53">
        <v>0</v>
      </c>
    </row>
    <row r="54" spans="1:26" ht="24.95" customHeight="1" x14ac:dyDescent="0.25">
      <c r="A54" s="170"/>
      <c r="B54" s="167" t="s">
        <v>136</v>
      </c>
      <c r="C54" s="171" t="s">
        <v>437</v>
      </c>
      <c r="D54" s="167" t="s">
        <v>438</v>
      </c>
      <c r="E54" s="167" t="s">
        <v>146</v>
      </c>
      <c r="F54" s="168">
        <v>1</v>
      </c>
      <c r="G54" s="169"/>
      <c r="H54" s="169"/>
      <c r="I54" s="169">
        <f>ROUND(F54*(G54+H54),2)</f>
        <v>0</v>
      </c>
      <c r="J54" s="167">
        <f>ROUND(F54*(N54),2)</f>
        <v>795</v>
      </c>
      <c r="K54" s="1">
        <f>ROUND(F54*(O54),2)</f>
        <v>0</v>
      </c>
      <c r="L54" s="1">
        <f>ROUND(F54*(G54),2)</f>
        <v>0</v>
      </c>
      <c r="M54" s="1"/>
      <c r="N54" s="1">
        <v>795</v>
      </c>
      <c r="O54" s="1"/>
      <c r="P54" s="166"/>
      <c r="Q54" s="172"/>
      <c r="R54" s="172"/>
      <c r="S54" s="166"/>
      <c r="Z54">
        <v>0</v>
      </c>
    </row>
    <row r="55" spans="1:26" ht="24.95" customHeight="1" x14ac:dyDescent="0.25">
      <c r="A55" s="170"/>
      <c r="B55" s="167" t="s">
        <v>342</v>
      </c>
      <c r="C55" s="171" t="s">
        <v>343</v>
      </c>
      <c r="D55" s="167" t="s">
        <v>344</v>
      </c>
      <c r="E55" s="167" t="s">
        <v>236</v>
      </c>
      <c r="F55" s="168">
        <v>0.9</v>
      </c>
      <c r="G55" s="174"/>
      <c r="H55" s="174"/>
      <c r="I55" s="174">
        <f>ROUND(F55*(G55+H55),2)</f>
        <v>0</v>
      </c>
      <c r="J55" s="167">
        <f>ROUND(F55*(N55),2)</f>
        <v>5.6</v>
      </c>
      <c r="K55" s="1">
        <f>ROUND(F55*(O55),2)</f>
        <v>0</v>
      </c>
      <c r="L55" s="1">
        <f>ROUND(F55*(G55),2)</f>
        <v>0</v>
      </c>
      <c r="M55" s="1"/>
      <c r="N55" s="1">
        <v>6.22</v>
      </c>
      <c r="O55" s="1"/>
      <c r="P55" s="166"/>
      <c r="Q55" s="172"/>
      <c r="R55" s="172"/>
      <c r="S55" s="166"/>
      <c r="Z55">
        <v>0</v>
      </c>
    </row>
    <row r="56" spans="1:26" x14ac:dyDescent="0.25">
      <c r="A56" s="155"/>
      <c r="B56" s="155"/>
      <c r="C56" s="155"/>
      <c r="D56" s="155" t="s">
        <v>85</v>
      </c>
      <c r="E56" s="155"/>
      <c r="F56" s="166"/>
      <c r="G56" s="158"/>
      <c r="H56" s="158">
        <f>ROUND((SUM(M50:M55))/1,2)</f>
        <v>0</v>
      </c>
      <c r="I56" s="158">
        <f>ROUND((SUM(I50:I55))/1,2)</f>
        <v>0</v>
      </c>
      <c r="J56" s="155"/>
      <c r="K56" s="155"/>
      <c r="L56" s="155">
        <f>ROUND((SUM(L50:L55))/1,2)</f>
        <v>0</v>
      </c>
      <c r="M56" s="155">
        <f>ROUND((SUM(M50:M55))/1,2)</f>
        <v>0</v>
      </c>
      <c r="N56" s="155"/>
      <c r="O56" s="155"/>
      <c r="P56" s="173">
        <f>ROUND((SUM(P50:P55))/1,2)</f>
        <v>0</v>
      </c>
      <c r="Q56" s="152"/>
      <c r="R56" s="152"/>
      <c r="S56" s="173">
        <f>ROUND((SUM(S50:S55))/1,2)</f>
        <v>0</v>
      </c>
      <c r="T56" s="152"/>
      <c r="U56" s="152"/>
      <c r="V56" s="152"/>
      <c r="W56" s="152"/>
      <c r="X56" s="152"/>
      <c r="Y56" s="152"/>
      <c r="Z56" s="152"/>
    </row>
    <row r="57" spans="1:26" x14ac:dyDescent="0.25">
      <c r="A57" s="1"/>
      <c r="B57" s="1"/>
      <c r="C57" s="1"/>
      <c r="D57" s="1"/>
      <c r="E57" s="1"/>
      <c r="F57" s="162"/>
      <c r="G57" s="148"/>
      <c r="H57" s="148"/>
      <c r="I57" s="148"/>
      <c r="J57" s="1"/>
      <c r="K57" s="1"/>
      <c r="L57" s="1"/>
      <c r="M57" s="1"/>
      <c r="N57" s="1"/>
      <c r="O57" s="1"/>
      <c r="P57" s="1"/>
      <c r="S57" s="1"/>
    </row>
    <row r="58" spans="1:26" x14ac:dyDescent="0.25">
      <c r="A58" s="155"/>
      <c r="B58" s="155"/>
      <c r="C58" s="155"/>
      <c r="D58" s="155" t="s">
        <v>87</v>
      </c>
      <c r="E58" s="155"/>
      <c r="F58" s="166"/>
      <c r="G58" s="156"/>
      <c r="H58" s="156"/>
      <c r="I58" s="156"/>
      <c r="J58" s="155"/>
      <c r="K58" s="155"/>
      <c r="L58" s="155"/>
      <c r="M58" s="155"/>
      <c r="N58" s="155"/>
      <c r="O58" s="155"/>
      <c r="P58" s="155"/>
      <c r="Q58" s="152"/>
      <c r="R58" s="152"/>
      <c r="S58" s="155"/>
      <c r="T58" s="152"/>
      <c r="U58" s="152"/>
      <c r="V58" s="152"/>
      <c r="W58" s="152"/>
      <c r="X58" s="152"/>
      <c r="Y58" s="152"/>
      <c r="Z58" s="152"/>
    </row>
    <row r="59" spans="1:26" ht="24.95" customHeight="1" x14ac:dyDescent="0.25">
      <c r="A59" s="170"/>
      <c r="B59" s="167" t="s">
        <v>357</v>
      </c>
      <c r="C59" s="171" t="s">
        <v>439</v>
      </c>
      <c r="D59" s="167" t="s">
        <v>440</v>
      </c>
      <c r="E59" s="167" t="s">
        <v>126</v>
      </c>
      <c r="F59" s="168">
        <v>2.81</v>
      </c>
      <c r="G59" s="169"/>
      <c r="H59" s="169"/>
      <c r="I59" s="169">
        <f>ROUND(F59*(G59+H59),2)</f>
        <v>0</v>
      </c>
      <c r="J59" s="167">
        <f>ROUND(F59*(N59),2)</f>
        <v>6.63</v>
      </c>
      <c r="K59" s="1">
        <f>ROUND(F59*(O59),2)</f>
        <v>0</v>
      </c>
      <c r="L59" s="1">
        <f>ROUND(F59*(G59),2)</f>
        <v>0</v>
      </c>
      <c r="M59" s="1"/>
      <c r="N59" s="1">
        <v>2.36</v>
      </c>
      <c r="O59" s="1"/>
      <c r="P59" s="166"/>
      <c r="Q59" s="172"/>
      <c r="R59" s="172"/>
      <c r="S59" s="166"/>
      <c r="Z59">
        <v>0</v>
      </c>
    </row>
    <row r="60" spans="1:26" ht="24.95" customHeight="1" x14ac:dyDescent="0.25">
      <c r="A60" s="170"/>
      <c r="B60" s="167" t="s">
        <v>357</v>
      </c>
      <c r="C60" s="171" t="s">
        <v>441</v>
      </c>
      <c r="D60" s="167" t="s">
        <v>442</v>
      </c>
      <c r="E60" s="167" t="s">
        <v>126</v>
      </c>
      <c r="F60" s="168">
        <v>2.81</v>
      </c>
      <c r="G60" s="169"/>
      <c r="H60" s="169"/>
      <c r="I60" s="169">
        <f>ROUND(F60*(G60+H60),2)</f>
        <v>0</v>
      </c>
      <c r="J60" s="167">
        <f>ROUND(F60*(N60),2)</f>
        <v>12.48</v>
      </c>
      <c r="K60" s="1">
        <f>ROUND(F60*(O60),2)</f>
        <v>0</v>
      </c>
      <c r="L60" s="1">
        <f>ROUND(F60*(G60),2)</f>
        <v>0</v>
      </c>
      <c r="M60" s="1"/>
      <c r="N60" s="1">
        <v>4.4400000000000004</v>
      </c>
      <c r="O60" s="1"/>
      <c r="P60" s="166"/>
      <c r="Q60" s="172"/>
      <c r="R60" s="172"/>
      <c r="S60" s="166"/>
      <c r="Z60">
        <v>0</v>
      </c>
    </row>
    <row r="61" spans="1:26" x14ac:dyDescent="0.25">
      <c r="A61" s="155"/>
      <c r="B61" s="155"/>
      <c r="C61" s="155"/>
      <c r="D61" s="155" t="s">
        <v>87</v>
      </c>
      <c r="E61" s="155"/>
      <c r="F61" s="166"/>
      <c r="G61" s="158"/>
      <c r="H61" s="158"/>
      <c r="I61" s="158">
        <f>ROUND((SUM(I58:I60))/1,2)</f>
        <v>0</v>
      </c>
      <c r="J61" s="155"/>
      <c r="K61" s="155"/>
      <c r="L61" s="155">
        <f>ROUND((SUM(L58:L60))/1,2)</f>
        <v>0</v>
      </c>
      <c r="M61" s="155">
        <f>ROUND((SUM(M58:M60))/1,2)</f>
        <v>0</v>
      </c>
      <c r="N61" s="155"/>
      <c r="O61" s="155"/>
      <c r="P61" s="173">
        <f>ROUND((SUM(P58:P60))/1,2)</f>
        <v>0</v>
      </c>
      <c r="S61" s="166">
        <f>ROUND((SUM(S58:S60))/1,2)</f>
        <v>0</v>
      </c>
    </row>
    <row r="62" spans="1:26" x14ac:dyDescent="0.25">
      <c r="A62" s="1"/>
      <c r="B62" s="1"/>
      <c r="C62" s="1"/>
      <c r="D62" s="1"/>
      <c r="E62" s="1"/>
      <c r="F62" s="162"/>
      <c r="G62" s="148"/>
      <c r="H62" s="148"/>
      <c r="I62" s="148"/>
      <c r="J62" s="1"/>
      <c r="K62" s="1"/>
      <c r="L62" s="1"/>
      <c r="M62" s="1"/>
      <c r="N62" s="1"/>
      <c r="O62" s="1"/>
      <c r="P62" s="1"/>
      <c r="S62" s="1"/>
    </row>
    <row r="63" spans="1:26" x14ac:dyDescent="0.25">
      <c r="A63" s="155"/>
      <c r="B63" s="155"/>
      <c r="C63" s="155"/>
      <c r="D63" s="2" t="s">
        <v>77</v>
      </c>
      <c r="E63" s="155"/>
      <c r="F63" s="166"/>
      <c r="G63" s="158"/>
      <c r="H63" s="158"/>
      <c r="I63" s="158">
        <f>ROUND((SUM(I49:I62))/2,2)</f>
        <v>0</v>
      </c>
      <c r="J63" s="155"/>
      <c r="K63" s="155"/>
      <c r="L63" s="155">
        <f>ROUND((SUM(L49:L62))/2,2)</f>
        <v>0</v>
      </c>
      <c r="M63" s="155">
        <f>ROUND((SUM(M49:M62))/2,2)</f>
        <v>0</v>
      </c>
      <c r="N63" s="155"/>
      <c r="O63" s="155"/>
      <c r="P63" s="173">
        <f>ROUND((SUM(P49:P62))/2,2)</f>
        <v>0</v>
      </c>
      <c r="S63" s="173">
        <f>ROUND((SUM(S49:S62))/2,2)</f>
        <v>0</v>
      </c>
    </row>
    <row r="64" spans="1:26" x14ac:dyDescent="0.25">
      <c r="A64" s="175"/>
      <c r="B64" s="175" t="s">
        <v>14</v>
      </c>
      <c r="C64" s="175"/>
      <c r="D64" s="175"/>
      <c r="E64" s="175"/>
      <c r="F64" s="176" t="s">
        <v>89</v>
      </c>
      <c r="G64" s="177"/>
      <c r="H64" s="177">
        <f>ROUND((SUM(M9:M63))/3,2)</f>
        <v>0</v>
      </c>
      <c r="I64" s="177">
        <f>ROUND((SUM(I9:I63))/3,2)</f>
        <v>0</v>
      </c>
      <c r="J64" s="175"/>
      <c r="K64" s="175">
        <f>ROUND((SUM(K9:K63)),2)</f>
        <v>0</v>
      </c>
      <c r="L64" s="175">
        <f>ROUND((SUM(L9:L63))/3,2)</f>
        <v>0</v>
      </c>
      <c r="M64" s="175">
        <f>ROUND((SUM(M9:M63))/3,2)</f>
        <v>0</v>
      </c>
      <c r="N64" s="175"/>
      <c r="O64" s="175"/>
      <c r="P64" s="176">
        <f>ROUND((SUM(P9:P63))/3,2)</f>
        <v>0</v>
      </c>
      <c r="S64" s="176">
        <f>ROUND((SUM(S9:S63))/3,2)</f>
        <v>0</v>
      </c>
      <c r="Z64">
        <f>(SUM(Z9:Z63))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 xml:space="preserve">&amp;C&amp;B&amp; Rozpočet Výstavba Zberného dvora v obci Tovarné / SO 01 - Zberný dvor - SO 01-3 - Oplotenie   </oddHeader>
    <oddFooter>&amp;RStrana &amp;P z &amp;N    &amp;L&amp;7Spracované systémom Systematic®pyramida.wsn, tel.: 051 77 10 585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19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20</v>
      </c>
      <c r="H2" s="16"/>
      <c r="I2" s="27"/>
      <c r="J2" s="31"/>
    </row>
    <row r="3" spans="1:23" ht="18" customHeight="1" x14ac:dyDescent="0.25">
      <c r="A3" s="11"/>
      <c r="B3" s="40" t="s">
        <v>443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22</v>
      </c>
      <c r="J4" s="32"/>
    </row>
    <row r="5" spans="1:23" ht="18" customHeight="1" thickBot="1" x14ac:dyDescent="0.3">
      <c r="A5" s="11"/>
      <c r="B5" s="45" t="s">
        <v>23</v>
      </c>
      <c r="C5" s="20"/>
      <c r="D5" s="17"/>
      <c r="E5" s="17"/>
      <c r="F5" s="46" t="s">
        <v>24</v>
      </c>
      <c r="G5" s="17"/>
      <c r="H5" s="17"/>
      <c r="I5" s="44" t="s">
        <v>25</v>
      </c>
      <c r="J5" s="47" t="s">
        <v>26</v>
      </c>
    </row>
    <row r="6" spans="1:23" ht="18" customHeight="1" thickTop="1" x14ac:dyDescent="0.25">
      <c r="A6" s="11"/>
      <c r="B6" s="56" t="s">
        <v>27</v>
      </c>
      <c r="C6" s="52"/>
      <c r="D6" s="53"/>
      <c r="E6" s="53"/>
      <c r="F6" s="53"/>
      <c r="G6" s="57" t="s">
        <v>28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29</v>
      </c>
      <c r="H7" s="18"/>
      <c r="I7" s="29"/>
      <c r="J7" s="50"/>
    </row>
    <row r="8" spans="1:23" ht="18" customHeight="1" x14ac:dyDescent="0.25">
      <c r="A8" s="11"/>
      <c r="B8" s="45" t="s">
        <v>30</v>
      </c>
      <c r="C8" s="20"/>
      <c r="D8" s="17"/>
      <c r="E8" s="17"/>
      <c r="F8" s="17"/>
      <c r="G8" s="46" t="s">
        <v>28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29</v>
      </c>
      <c r="H9" s="17"/>
      <c r="I9" s="28"/>
      <c r="J9" s="32"/>
    </row>
    <row r="10" spans="1:23" ht="18" customHeight="1" x14ac:dyDescent="0.25">
      <c r="A10" s="11"/>
      <c r="B10" s="45" t="s">
        <v>31</v>
      </c>
      <c r="C10" s="20"/>
      <c r="D10" s="17"/>
      <c r="E10" s="17"/>
      <c r="F10" s="17"/>
      <c r="G10" s="46" t="s">
        <v>28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29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0" t="s">
        <v>32</v>
      </c>
      <c r="C15" s="91" t="s">
        <v>6</v>
      </c>
      <c r="D15" s="91" t="s">
        <v>58</v>
      </c>
      <c r="E15" s="92" t="s">
        <v>59</v>
      </c>
      <c r="F15" s="104" t="s">
        <v>60</v>
      </c>
      <c r="G15" s="59" t="s">
        <v>37</v>
      </c>
      <c r="H15" s="62" t="s">
        <v>38</v>
      </c>
      <c r="I15" s="27"/>
      <c r="J15" s="55"/>
    </row>
    <row r="16" spans="1:23" ht="18" customHeight="1" x14ac:dyDescent="0.25">
      <c r="A16" s="11"/>
      <c r="B16" s="93">
        <v>1</v>
      </c>
      <c r="C16" s="94" t="s">
        <v>33</v>
      </c>
      <c r="D16" s="95">
        <f>'Rekap 12640'!B12</f>
        <v>0</v>
      </c>
      <c r="E16" s="96">
        <f>'Rekap 12640'!C12</f>
        <v>0</v>
      </c>
      <c r="F16" s="105">
        <f>'Rekap 12640'!D12</f>
        <v>0</v>
      </c>
      <c r="G16" s="60">
        <v>6</v>
      </c>
      <c r="H16" s="114" t="s">
        <v>39</v>
      </c>
      <c r="I16" s="128"/>
      <c r="J16" s="125">
        <v>0</v>
      </c>
    </row>
    <row r="17" spans="1:26" ht="18" customHeight="1" x14ac:dyDescent="0.25">
      <c r="A17" s="11"/>
      <c r="B17" s="67">
        <v>2</v>
      </c>
      <c r="C17" s="70" t="s">
        <v>34</v>
      </c>
      <c r="D17" s="77"/>
      <c r="E17" s="75"/>
      <c r="F17" s="80"/>
      <c r="G17" s="61">
        <v>7</v>
      </c>
      <c r="H17" s="115" t="s">
        <v>40</v>
      </c>
      <c r="I17" s="128"/>
      <c r="J17" s="126">
        <f>'SO 12640'!Z79</f>
        <v>0</v>
      </c>
    </row>
    <row r="18" spans="1:26" ht="18" customHeight="1" x14ac:dyDescent="0.25">
      <c r="A18" s="11"/>
      <c r="B18" s="68">
        <v>3</v>
      </c>
      <c r="C18" s="71" t="s">
        <v>35</v>
      </c>
      <c r="D18" s="78">
        <f>'Rekap 12640'!B17</f>
        <v>0</v>
      </c>
      <c r="E18" s="76">
        <f>'Rekap 12640'!C17</f>
        <v>0</v>
      </c>
      <c r="F18" s="81">
        <f>'Rekap 12640'!D17</f>
        <v>0</v>
      </c>
      <c r="G18" s="61">
        <v>8</v>
      </c>
      <c r="H18" s="115" t="s">
        <v>41</v>
      </c>
      <c r="I18" s="128"/>
      <c r="J18" s="126">
        <v>0</v>
      </c>
    </row>
    <row r="19" spans="1:26" ht="18" customHeight="1" x14ac:dyDescent="0.25">
      <c r="A19" s="11"/>
      <c r="B19" s="68">
        <v>4</v>
      </c>
      <c r="C19" s="72"/>
      <c r="D19" s="78"/>
      <c r="E19" s="76"/>
      <c r="F19" s="81"/>
      <c r="G19" s="61">
        <v>9</v>
      </c>
      <c r="H19" s="124"/>
      <c r="I19" s="128"/>
      <c r="J19" s="127"/>
    </row>
    <row r="20" spans="1:26" ht="18" customHeight="1" thickBot="1" x14ac:dyDescent="0.3">
      <c r="A20" s="11"/>
      <c r="B20" s="68">
        <v>5</v>
      </c>
      <c r="C20" s="73" t="s">
        <v>36</v>
      </c>
      <c r="D20" s="79"/>
      <c r="E20" s="99"/>
      <c r="F20" s="106">
        <f>SUM(F16:F19)</f>
        <v>0</v>
      </c>
      <c r="G20" s="61">
        <v>10</v>
      </c>
      <c r="H20" s="115" t="s">
        <v>36</v>
      </c>
      <c r="I20" s="130"/>
      <c r="J20" s="98">
        <f>SUM(J16:J19)</f>
        <v>0</v>
      </c>
    </row>
    <row r="21" spans="1:26" ht="18" customHeight="1" thickTop="1" x14ac:dyDescent="0.25">
      <c r="A21" s="11"/>
      <c r="B21" s="65" t="s">
        <v>48</v>
      </c>
      <c r="C21" s="69" t="s">
        <v>7</v>
      </c>
      <c r="D21" s="74"/>
      <c r="E21" s="19"/>
      <c r="F21" s="97"/>
      <c r="G21" s="65" t="s">
        <v>54</v>
      </c>
      <c r="H21" s="62" t="s">
        <v>7</v>
      </c>
      <c r="I21" s="29"/>
      <c r="J21" s="131"/>
    </row>
    <row r="22" spans="1:26" ht="18" customHeight="1" x14ac:dyDescent="0.25">
      <c r="A22" s="11"/>
      <c r="B22" s="60">
        <v>11</v>
      </c>
      <c r="C22" s="63" t="s">
        <v>49</v>
      </c>
      <c r="D22" s="86"/>
      <c r="E22" s="88" t="s">
        <v>52</v>
      </c>
      <c r="F22" s="80">
        <f>((F16*U22*0)+(F17*V22*0)+(F18*W22*0))/100</f>
        <v>0</v>
      </c>
      <c r="G22" s="60">
        <v>16</v>
      </c>
      <c r="H22" s="114" t="s">
        <v>55</v>
      </c>
      <c r="I22" s="129" t="s">
        <v>52</v>
      </c>
      <c r="J22" s="125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50</v>
      </c>
      <c r="D23" s="66"/>
      <c r="E23" s="88" t="s">
        <v>53</v>
      </c>
      <c r="F23" s="81">
        <f>((F16*U23*0)+(F17*V23*0)+(F18*W23*0))/100</f>
        <v>0</v>
      </c>
      <c r="G23" s="61">
        <v>17</v>
      </c>
      <c r="H23" s="115" t="s">
        <v>56</v>
      </c>
      <c r="I23" s="129" t="s">
        <v>52</v>
      </c>
      <c r="J23" s="126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51</v>
      </c>
      <c r="D24" s="66"/>
      <c r="E24" s="88" t="s">
        <v>52</v>
      </c>
      <c r="F24" s="81">
        <f>((F16*U24*0)+(F17*V24*0)+(F18*W24*0))/100</f>
        <v>0</v>
      </c>
      <c r="G24" s="61">
        <v>18</v>
      </c>
      <c r="H24" s="115" t="s">
        <v>57</v>
      </c>
      <c r="I24" s="129" t="s">
        <v>53</v>
      </c>
      <c r="J24" s="126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89"/>
      <c r="F25" s="87"/>
      <c r="G25" s="61">
        <v>19</v>
      </c>
      <c r="H25" s="124"/>
      <c r="I25" s="128"/>
      <c r="J25" s="127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7"/>
      <c r="G26" s="61">
        <v>20</v>
      </c>
      <c r="H26" s="115" t="s">
        <v>36</v>
      </c>
      <c r="I26" s="130"/>
      <c r="J26" s="98">
        <f>SUM(J22:J25)+SUM(F22:F25)</f>
        <v>0</v>
      </c>
    </row>
    <row r="27" spans="1:26" ht="18" customHeight="1" thickTop="1" x14ac:dyDescent="0.25">
      <c r="A27" s="11"/>
      <c r="B27" s="100"/>
      <c r="C27" s="142" t="s">
        <v>63</v>
      </c>
      <c r="D27" s="135"/>
      <c r="E27" s="101"/>
      <c r="F27" s="30"/>
      <c r="G27" s="108" t="s">
        <v>42</v>
      </c>
      <c r="H27" s="103" t="s">
        <v>43</v>
      </c>
      <c r="I27" s="29"/>
      <c r="J27" s="33"/>
    </row>
    <row r="28" spans="1:26" ht="18" customHeight="1" x14ac:dyDescent="0.25">
      <c r="A28" s="11"/>
      <c r="B28" s="26"/>
      <c r="C28" s="133"/>
      <c r="D28" s="136"/>
      <c r="E28" s="22"/>
      <c r="F28" s="11"/>
      <c r="G28" s="109">
        <v>21</v>
      </c>
      <c r="H28" s="113" t="s">
        <v>44</v>
      </c>
      <c r="I28" s="121"/>
      <c r="J28" s="117">
        <f>F20+J20+F26+J26</f>
        <v>0</v>
      </c>
    </row>
    <row r="29" spans="1:26" ht="18" customHeight="1" x14ac:dyDescent="0.25">
      <c r="A29" s="11"/>
      <c r="B29" s="82"/>
      <c r="C29" s="134"/>
      <c r="D29" s="137"/>
      <c r="E29" s="22"/>
      <c r="F29" s="11"/>
      <c r="G29" s="60">
        <v>22</v>
      </c>
      <c r="H29" s="114" t="s">
        <v>45</v>
      </c>
      <c r="I29" s="122">
        <f>J28-SUM('SO 12640'!K9:'SO 12640'!K78)</f>
        <v>0</v>
      </c>
      <c r="J29" s="118">
        <f>ROUND(((ROUND(I29,2)*20)*1/100),2)</f>
        <v>0</v>
      </c>
    </row>
    <row r="30" spans="1:26" ht="18" customHeight="1" x14ac:dyDescent="0.25">
      <c r="A30" s="11"/>
      <c r="B30" s="23"/>
      <c r="C30" s="124"/>
      <c r="D30" s="128"/>
      <c r="E30" s="22"/>
      <c r="F30" s="11"/>
      <c r="G30" s="61">
        <v>23</v>
      </c>
      <c r="H30" s="115" t="s">
        <v>46</v>
      </c>
      <c r="I30" s="88">
        <f>SUM('SO 12640'!K9:'SO 12640'!K78)</f>
        <v>0</v>
      </c>
      <c r="J30" s="119">
        <f>ROUND(((ROUND(I30,2)*0)/100),2)</f>
        <v>0</v>
      </c>
    </row>
    <row r="31" spans="1:26" ht="18" customHeight="1" x14ac:dyDescent="0.25">
      <c r="A31" s="11"/>
      <c r="B31" s="24"/>
      <c r="C31" s="138"/>
      <c r="D31" s="139"/>
      <c r="E31" s="22"/>
      <c r="F31" s="11"/>
      <c r="G31" s="109">
        <v>24</v>
      </c>
      <c r="H31" s="113" t="s">
        <v>36</v>
      </c>
      <c r="I31" s="112"/>
      <c r="J31" s="132">
        <f>SUM(J28:J30)</f>
        <v>0</v>
      </c>
    </row>
    <row r="32" spans="1:26" ht="18" customHeight="1" thickBot="1" x14ac:dyDescent="0.3">
      <c r="A32" s="11"/>
      <c r="B32" s="48"/>
      <c r="C32" s="116"/>
      <c r="D32" s="123"/>
      <c r="E32" s="83"/>
      <c r="F32" s="84"/>
      <c r="G32" s="60" t="s">
        <v>47</v>
      </c>
      <c r="H32" s="116"/>
      <c r="I32" s="123"/>
      <c r="J32" s="120"/>
    </row>
    <row r="33" spans="1:10" ht="18" customHeight="1" thickTop="1" x14ac:dyDescent="0.25">
      <c r="A33" s="11"/>
      <c r="B33" s="100"/>
      <c r="C33" s="101"/>
      <c r="D33" s="140" t="s">
        <v>61</v>
      </c>
      <c r="E33" s="15"/>
      <c r="F33" s="102"/>
      <c r="G33" s="110">
        <v>26</v>
      </c>
      <c r="H33" s="141" t="s">
        <v>62</v>
      </c>
      <c r="I33" s="30"/>
      <c r="J33" s="111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2"/>
      <c r="C40" s="83"/>
      <c r="D40" s="12"/>
      <c r="E40" s="12"/>
      <c r="F40" s="12"/>
      <c r="G40" s="12"/>
      <c r="H40" s="12"/>
      <c r="I40" s="84"/>
      <c r="J40" s="85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RowHeight="15" x14ac:dyDescent="0.2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 x14ac:dyDescent="0.25">
      <c r="A1" s="144" t="s">
        <v>27</v>
      </c>
      <c r="B1" s="143"/>
      <c r="C1" s="143"/>
      <c r="D1" s="144" t="s">
        <v>24</v>
      </c>
      <c r="E1" s="143"/>
      <c r="F1" s="143"/>
      <c r="W1">
        <v>30.126000000000001</v>
      </c>
    </row>
    <row r="2" spans="1:26" x14ac:dyDescent="0.25">
      <c r="A2" s="144" t="s">
        <v>31</v>
      </c>
      <c r="B2" s="143"/>
      <c r="C2" s="143"/>
      <c r="D2" s="144" t="s">
        <v>22</v>
      </c>
      <c r="E2" s="143"/>
      <c r="F2" s="143"/>
    </row>
    <row r="3" spans="1:26" x14ac:dyDescent="0.25">
      <c r="A3" s="144" t="s">
        <v>30</v>
      </c>
      <c r="B3" s="143"/>
      <c r="C3" s="143"/>
      <c r="D3" s="144" t="s">
        <v>67</v>
      </c>
      <c r="E3" s="143"/>
      <c r="F3" s="143"/>
    </row>
    <row r="4" spans="1:26" x14ac:dyDescent="0.25">
      <c r="A4" s="144" t="s">
        <v>1</v>
      </c>
      <c r="B4" s="143"/>
      <c r="C4" s="143"/>
      <c r="D4" s="143"/>
      <c r="E4" s="143"/>
      <c r="F4" s="143"/>
    </row>
    <row r="5" spans="1:26" x14ac:dyDescent="0.25">
      <c r="A5" s="144" t="s">
        <v>443</v>
      </c>
      <c r="B5" s="143"/>
      <c r="C5" s="143"/>
      <c r="D5" s="143"/>
      <c r="E5" s="143"/>
      <c r="F5" s="143"/>
    </row>
    <row r="6" spans="1:26" x14ac:dyDescent="0.25">
      <c r="A6" s="143"/>
      <c r="B6" s="143"/>
      <c r="C6" s="143"/>
      <c r="D6" s="143"/>
      <c r="E6" s="143"/>
      <c r="F6" s="143"/>
    </row>
    <row r="7" spans="1:26" x14ac:dyDescent="0.25">
      <c r="A7" s="143"/>
      <c r="B7" s="143"/>
      <c r="C7" s="143"/>
      <c r="D7" s="143"/>
      <c r="E7" s="143"/>
      <c r="F7" s="143"/>
    </row>
    <row r="8" spans="1:26" x14ac:dyDescent="0.25">
      <c r="A8" s="145" t="s">
        <v>68</v>
      </c>
      <c r="B8" s="143"/>
      <c r="C8" s="143"/>
      <c r="D8" s="143"/>
      <c r="E8" s="143"/>
      <c r="F8" s="143"/>
    </row>
    <row r="9" spans="1:26" x14ac:dyDescent="0.25">
      <c r="A9" s="146" t="s">
        <v>64</v>
      </c>
      <c r="B9" s="146" t="s">
        <v>58</v>
      </c>
      <c r="C9" s="146" t="s">
        <v>59</v>
      </c>
      <c r="D9" s="146" t="s">
        <v>36</v>
      </c>
      <c r="E9" s="146" t="s">
        <v>65</v>
      </c>
      <c r="F9" s="146" t="s">
        <v>66</v>
      </c>
    </row>
    <row r="10" spans="1:26" x14ac:dyDescent="0.25">
      <c r="A10" s="153" t="s">
        <v>69</v>
      </c>
      <c r="B10" s="154"/>
      <c r="C10" s="150"/>
      <c r="D10" s="150"/>
      <c r="E10" s="151"/>
      <c r="F10" s="151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</row>
    <row r="11" spans="1:26" x14ac:dyDescent="0.25">
      <c r="A11" s="155" t="s">
        <v>71</v>
      </c>
      <c r="B11" s="156">
        <f>'SO 12640'!L12</f>
        <v>0</v>
      </c>
      <c r="C11" s="156">
        <f>'SO 12640'!M12</f>
        <v>0</v>
      </c>
      <c r="D11" s="156">
        <f>'SO 12640'!I12</f>
        <v>0</v>
      </c>
      <c r="E11" s="157">
        <f>'SO 12640'!P12</f>
        <v>0</v>
      </c>
      <c r="F11" s="157">
        <f>'SO 12640'!S12</f>
        <v>0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</row>
    <row r="12" spans="1:26" x14ac:dyDescent="0.25">
      <c r="A12" s="2" t="s">
        <v>69</v>
      </c>
      <c r="B12" s="158">
        <f>'SO 12640'!L14</f>
        <v>0</v>
      </c>
      <c r="C12" s="158">
        <f>'SO 12640'!M14</f>
        <v>0</v>
      </c>
      <c r="D12" s="158">
        <f>'SO 12640'!I14</f>
        <v>0</v>
      </c>
      <c r="E12" s="159">
        <f>'SO 12640'!P14</f>
        <v>0</v>
      </c>
      <c r="F12" s="159">
        <f>'SO 12640'!S14</f>
        <v>0</v>
      </c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</row>
    <row r="13" spans="1:26" x14ac:dyDescent="0.25">
      <c r="A13" s="1"/>
      <c r="B13" s="148"/>
      <c r="C13" s="148"/>
      <c r="D13" s="148"/>
      <c r="E13" s="147"/>
      <c r="F13" s="147"/>
    </row>
    <row r="14" spans="1:26" x14ac:dyDescent="0.25">
      <c r="A14" s="2" t="s">
        <v>444</v>
      </c>
      <c r="B14" s="158"/>
      <c r="C14" s="156"/>
      <c r="D14" s="156"/>
      <c r="E14" s="157"/>
      <c r="F14" s="157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</row>
    <row r="15" spans="1:26" x14ac:dyDescent="0.25">
      <c r="A15" s="155" t="s">
        <v>445</v>
      </c>
      <c r="B15" s="156">
        <f>'SO 12640'!L63</f>
        <v>0</v>
      </c>
      <c r="C15" s="156">
        <f>'SO 12640'!M63</f>
        <v>0</v>
      </c>
      <c r="D15" s="156">
        <f>'SO 12640'!I63</f>
        <v>0</v>
      </c>
      <c r="E15" s="157">
        <f>'SO 12640'!P63</f>
        <v>0</v>
      </c>
      <c r="F15" s="157">
        <f>'SO 12640'!S63</f>
        <v>0</v>
      </c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</row>
    <row r="16" spans="1:26" x14ac:dyDescent="0.25">
      <c r="A16" s="155" t="s">
        <v>446</v>
      </c>
      <c r="B16" s="156">
        <f>'SO 12640'!L76</f>
        <v>0</v>
      </c>
      <c r="C16" s="156">
        <f>'SO 12640'!M76</f>
        <v>0</v>
      </c>
      <c r="D16" s="156">
        <f>'SO 12640'!I76</f>
        <v>0</v>
      </c>
      <c r="E16" s="157">
        <f>'SO 12640'!P76</f>
        <v>0</v>
      </c>
      <c r="F16" s="157">
        <f>'SO 12640'!S76</f>
        <v>0</v>
      </c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</row>
    <row r="17" spans="1:26" x14ac:dyDescent="0.25">
      <c r="A17" s="2" t="s">
        <v>444</v>
      </c>
      <c r="B17" s="158">
        <f>'SO 12640'!L78</f>
        <v>0</v>
      </c>
      <c r="C17" s="158">
        <f>'SO 12640'!M78</f>
        <v>0</v>
      </c>
      <c r="D17" s="158">
        <f>'SO 12640'!I78</f>
        <v>0</v>
      </c>
      <c r="E17" s="159">
        <f>'SO 12640'!P78</f>
        <v>0</v>
      </c>
      <c r="F17" s="159">
        <f>'SO 12640'!S78</f>
        <v>0</v>
      </c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</row>
    <row r="18" spans="1:26" x14ac:dyDescent="0.25">
      <c r="A18" s="1"/>
      <c r="B18" s="148"/>
      <c r="C18" s="148"/>
      <c r="D18" s="148"/>
      <c r="E18" s="147"/>
      <c r="F18" s="147"/>
    </row>
    <row r="19" spans="1:26" x14ac:dyDescent="0.25">
      <c r="A19" s="2" t="s">
        <v>89</v>
      </c>
      <c r="B19" s="158">
        <f>'SO 12640'!L79</f>
        <v>0</v>
      </c>
      <c r="C19" s="158">
        <f>'SO 12640'!M79</f>
        <v>0</v>
      </c>
      <c r="D19" s="158">
        <f>'SO 12640'!I79</f>
        <v>0</v>
      </c>
      <c r="E19" s="159">
        <f>'SO 12640'!P79</f>
        <v>0</v>
      </c>
      <c r="F19" s="159">
        <f>'SO 12640'!S79</f>
        <v>0</v>
      </c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</row>
    <row r="20" spans="1:26" x14ac:dyDescent="0.25">
      <c r="A20" s="1"/>
      <c r="B20" s="148"/>
      <c r="C20" s="148"/>
      <c r="D20" s="148"/>
      <c r="E20" s="147"/>
      <c r="F20" s="147"/>
    </row>
    <row r="21" spans="1:26" x14ac:dyDescent="0.25">
      <c r="A21" s="1"/>
      <c r="B21" s="148"/>
      <c r="C21" s="148"/>
      <c r="D21" s="148"/>
      <c r="E21" s="147"/>
      <c r="F21" s="147"/>
    </row>
    <row r="22" spans="1:26" x14ac:dyDescent="0.25">
      <c r="A22" s="1"/>
      <c r="B22" s="148"/>
      <c r="C22" s="148"/>
      <c r="D22" s="148"/>
      <c r="E22" s="147"/>
      <c r="F22" s="147"/>
    </row>
    <row r="23" spans="1:26" x14ac:dyDescent="0.25">
      <c r="A23" s="1"/>
      <c r="B23" s="148"/>
      <c r="C23" s="148"/>
      <c r="D23" s="148"/>
      <c r="E23" s="147"/>
      <c r="F23" s="147"/>
    </row>
    <row r="24" spans="1:26" x14ac:dyDescent="0.25">
      <c r="A24" s="1"/>
      <c r="B24" s="148"/>
      <c r="C24" s="148"/>
      <c r="D24" s="148"/>
      <c r="E24" s="147"/>
      <c r="F24" s="147"/>
    </row>
    <row r="25" spans="1:26" x14ac:dyDescent="0.25">
      <c r="A25" s="1"/>
      <c r="B25" s="148"/>
      <c r="C25" s="148"/>
      <c r="D25" s="148"/>
      <c r="E25" s="147"/>
      <c r="F25" s="147"/>
    </row>
    <row r="26" spans="1:26" x14ac:dyDescent="0.25">
      <c r="A26" s="1"/>
      <c r="B26" s="148"/>
      <c r="C26" s="148"/>
      <c r="D26" s="148"/>
      <c r="E26" s="147"/>
      <c r="F26" s="147"/>
    </row>
    <row r="27" spans="1:26" x14ac:dyDescent="0.25">
      <c r="A27" s="1"/>
      <c r="B27" s="148"/>
      <c r="C27" s="148"/>
      <c r="D27" s="148"/>
      <c r="E27" s="147"/>
      <c r="F27" s="147"/>
    </row>
    <row r="28" spans="1:26" x14ac:dyDescent="0.25">
      <c r="A28" s="1"/>
      <c r="B28" s="148"/>
      <c r="C28" s="148"/>
      <c r="D28" s="148"/>
      <c r="E28" s="147"/>
      <c r="F28" s="147"/>
    </row>
    <row r="29" spans="1:26" x14ac:dyDescent="0.25">
      <c r="A29" s="1"/>
      <c r="B29" s="148"/>
      <c r="C29" s="148"/>
      <c r="D29" s="148"/>
      <c r="E29" s="147"/>
      <c r="F29" s="147"/>
    </row>
    <row r="30" spans="1:26" x14ac:dyDescent="0.25">
      <c r="A30" s="1"/>
      <c r="B30" s="148"/>
      <c r="C30" s="148"/>
      <c r="D30" s="148"/>
      <c r="E30" s="147"/>
      <c r="F30" s="147"/>
    </row>
    <row r="31" spans="1:26" x14ac:dyDescent="0.25">
      <c r="A31" s="1"/>
      <c r="B31" s="148"/>
      <c r="C31" s="148"/>
      <c r="D31" s="148"/>
      <c r="E31" s="147"/>
      <c r="F31" s="147"/>
    </row>
    <row r="32" spans="1:26" x14ac:dyDescent="0.25">
      <c r="A32" s="1"/>
      <c r="B32" s="148"/>
      <c r="C32" s="148"/>
      <c r="D32" s="148"/>
      <c r="E32" s="147"/>
      <c r="F32" s="147"/>
    </row>
    <row r="33" spans="1:6" x14ac:dyDescent="0.25">
      <c r="A33" s="1"/>
      <c r="B33" s="148"/>
      <c r="C33" s="148"/>
      <c r="D33" s="148"/>
      <c r="E33" s="147"/>
      <c r="F33" s="147"/>
    </row>
    <row r="34" spans="1:6" x14ac:dyDescent="0.25">
      <c r="A34" s="1"/>
      <c r="B34" s="148"/>
      <c r="C34" s="148"/>
      <c r="D34" s="148"/>
      <c r="E34" s="147"/>
      <c r="F34" s="147"/>
    </row>
    <row r="35" spans="1:6" x14ac:dyDescent="0.25">
      <c r="A35" s="1"/>
      <c r="B35" s="148"/>
      <c r="C35" s="148"/>
      <c r="D35" s="148"/>
      <c r="E35" s="147"/>
      <c r="F35" s="147"/>
    </row>
    <row r="36" spans="1:6" x14ac:dyDescent="0.25">
      <c r="A36" s="1"/>
      <c r="B36" s="148"/>
      <c r="C36" s="148"/>
      <c r="D36" s="148"/>
      <c r="E36" s="147"/>
      <c r="F36" s="147"/>
    </row>
    <row r="37" spans="1:6" x14ac:dyDescent="0.25">
      <c r="A37" s="1"/>
      <c r="B37" s="148"/>
      <c r="C37" s="148"/>
      <c r="D37" s="148"/>
      <c r="E37" s="147"/>
      <c r="F37" s="147"/>
    </row>
    <row r="38" spans="1:6" x14ac:dyDescent="0.25">
      <c r="A38" s="1"/>
      <c r="B38" s="148"/>
      <c r="C38" s="148"/>
      <c r="D38" s="148"/>
      <c r="E38" s="147"/>
      <c r="F38" s="147"/>
    </row>
    <row r="39" spans="1:6" x14ac:dyDescent="0.25">
      <c r="A39" s="1"/>
      <c r="B39" s="148"/>
      <c r="C39" s="148"/>
      <c r="D39" s="148"/>
      <c r="E39" s="147"/>
      <c r="F39" s="147"/>
    </row>
    <row r="40" spans="1:6" x14ac:dyDescent="0.25">
      <c r="A40" s="1"/>
      <c r="B40" s="148"/>
      <c r="C40" s="148"/>
      <c r="D40" s="148"/>
      <c r="E40" s="147"/>
      <c r="F40" s="147"/>
    </row>
    <row r="41" spans="1:6" x14ac:dyDescent="0.25">
      <c r="A41" s="1"/>
      <c r="B41" s="148"/>
      <c r="C41" s="148"/>
      <c r="D41" s="148"/>
      <c r="E41" s="147"/>
      <c r="F41" s="147"/>
    </row>
    <row r="42" spans="1:6" x14ac:dyDescent="0.25">
      <c r="A42" s="1"/>
      <c r="B42" s="148"/>
      <c r="C42" s="148"/>
      <c r="D42" s="148"/>
      <c r="E42" s="147"/>
      <c r="F42" s="147"/>
    </row>
    <row r="43" spans="1:6" x14ac:dyDescent="0.25">
      <c r="A43" s="1"/>
      <c r="B43" s="148"/>
      <c r="C43" s="148"/>
      <c r="D43" s="148"/>
      <c r="E43" s="147"/>
      <c r="F43" s="147"/>
    </row>
    <row r="44" spans="1:6" x14ac:dyDescent="0.25">
      <c r="A44" s="1"/>
      <c r="B44" s="148"/>
      <c r="C44" s="148"/>
      <c r="D44" s="148"/>
      <c r="E44" s="147"/>
      <c r="F44" s="147"/>
    </row>
    <row r="45" spans="1:6" x14ac:dyDescent="0.25">
      <c r="A45" s="1"/>
      <c r="B45" s="148"/>
      <c r="C45" s="148"/>
      <c r="D45" s="148"/>
      <c r="E45" s="147"/>
      <c r="F45" s="147"/>
    </row>
    <row r="46" spans="1:6" x14ac:dyDescent="0.25">
      <c r="A46" s="1"/>
      <c r="B46" s="148"/>
      <c r="C46" s="148"/>
      <c r="D46" s="148"/>
      <c r="E46" s="147"/>
      <c r="F46" s="147"/>
    </row>
    <row r="47" spans="1:6" x14ac:dyDescent="0.25">
      <c r="A47" s="1"/>
      <c r="B47" s="148"/>
      <c r="C47" s="148"/>
      <c r="D47" s="148"/>
      <c r="E47" s="147"/>
      <c r="F47" s="147"/>
    </row>
    <row r="48" spans="1:6" x14ac:dyDescent="0.25">
      <c r="A48" s="1"/>
      <c r="B48" s="148"/>
      <c r="C48" s="148"/>
      <c r="D48" s="148"/>
      <c r="E48" s="147"/>
      <c r="F48" s="147"/>
    </row>
    <row r="49" spans="1:6" x14ac:dyDescent="0.25">
      <c r="A49" s="1"/>
      <c r="B49" s="148"/>
      <c r="C49" s="148"/>
      <c r="D49" s="148"/>
      <c r="E49" s="147"/>
      <c r="F49" s="147"/>
    </row>
    <row r="50" spans="1:6" x14ac:dyDescent="0.25">
      <c r="A50" s="1"/>
      <c r="B50" s="148"/>
      <c r="C50" s="148"/>
      <c r="D50" s="148"/>
      <c r="E50" s="147"/>
      <c r="F50" s="147"/>
    </row>
    <row r="51" spans="1:6" x14ac:dyDescent="0.25">
      <c r="A51" s="1"/>
      <c r="B51" s="148"/>
      <c r="C51" s="148"/>
      <c r="D51" s="148"/>
      <c r="E51" s="147"/>
      <c r="F51" s="147"/>
    </row>
    <row r="52" spans="1:6" x14ac:dyDescent="0.25">
      <c r="A52" s="1"/>
      <c r="B52" s="148"/>
      <c r="C52" s="148"/>
      <c r="D52" s="148"/>
      <c r="E52" s="147"/>
      <c r="F52" s="147"/>
    </row>
    <row r="53" spans="1:6" x14ac:dyDescent="0.25">
      <c r="A53" s="1"/>
      <c r="B53" s="148"/>
      <c r="C53" s="148"/>
      <c r="D53" s="148"/>
      <c r="E53" s="147"/>
      <c r="F53" s="147"/>
    </row>
    <row r="54" spans="1:6" x14ac:dyDescent="0.25">
      <c r="A54" s="1"/>
      <c r="B54" s="148"/>
      <c r="C54" s="148"/>
      <c r="D54" s="148"/>
      <c r="E54" s="147"/>
      <c r="F54" s="147"/>
    </row>
    <row r="55" spans="1:6" x14ac:dyDescent="0.25">
      <c r="A55" s="1"/>
      <c r="B55" s="148"/>
      <c r="C55" s="148"/>
      <c r="D55" s="148"/>
      <c r="E55" s="147"/>
      <c r="F55" s="147"/>
    </row>
    <row r="56" spans="1:6" x14ac:dyDescent="0.25">
      <c r="A56" s="1"/>
      <c r="B56" s="148"/>
      <c r="C56" s="148"/>
      <c r="D56" s="148"/>
      <c r="E56" s="147"/>
      <c r="F56" s="147"/>
    </row>
    <row r="57" spans="1:6" x14ac:dyDescent="0.25">
      <c r="A57" s="1"/>
      <c r="B57" s="148"/>
      <c r="C57" s="148"/>
      <c r="D57" s="148"/>
      <c r="E57" s="147"/>
      <c r="F57" s="147"/>
    </row>
    <row r="58" spans="1:6" x14ac:dyDescent="0.25">
      <c r="A58" s="1"/>
      <c r="B58" s="148"/>
      <c r="C58" s="148"/>
      <c r="D58" s="148"/>
      <c r="E58" s="147"/>
      <c r="F58" s="147"/>
    </row>
    <row r="59" spans="1:6" x14ac:dyDescent="0.25">
      <c r="A59" s="1"/>
      <c r="B59" s="148"/>
      <c r="C59" s="148"/>
      <c r="D59" s="148"/>
      <c r="E59" s="147"/>
      <c r="F59" s="147"/>
    </row>
    <row r="60" spans="1:6" x14ac:dyDescent="0.25">
      <c r="A60" s="1"/>
      <c r="B60" s="148"/>
      <c r="C60" s="148"/>
      <c r="D60" s="148"/>
      <c r="E60" s="147"/>
      <c r="F60" s="147"/>
    </row>
    <row r="61" spans="1:6" x14ac:dyDescent="0.25">
      <c r="A61" s="1"/>
      <c r="B61" s="148"/>
      <c r="C61" s="148"/>
      <c r="D61" s="148"/>
      <c r="E61" s="147"/>
      <c r="F61" s="147"/>
    </row>
    <row r="62" spans="1:6" x14ac:dyDescent="0.25">
      <c r="A62" s="1"/>
      <c r="B62" s="148"/>
      <c r="C62" s="148"/>
      <c r="D62" s="148"/>
      <c r="E62" s="147"/>
      <c r="F62" s="147"/>
    </row>
    <row r="63" spans="1:6" x14ac:dyDescent="0.25">
      <c r="A63" s="1"/>
      <c r="B63" s="148"/>
      <c r="C63" s="148"/>
      <c r="D63" s="148"/>
      <c r="E63" s="147"/>
      <c r="F63" s="147"/>
    </row>
    <row r="64" spans="1:6" x14ac:dyDescent="0.25">
      <c r="A64" s="1"/>
      <c r="B64" s="148"/>
      <c r="C64" s="148"/>
      <c r="D64" s="148"/>
      <c r="E64" s="147"/>
      <c r="F64" s="147"/>
    </row>
    <row r="65" spans="1:6" x14ac:dyDescent="0.25">
      <c r="A65" s="1"/>
      <c r="B65" s="148"/>
      <c r="C65" s="148"/>
      <c r="D65" s="148"/>
      <c r="E65" s="147"/>
      <c r="F65" s="147"/>
    </row>
    <row r="66" spans="1:6" x14ac:dyDescent="0.25">
      <c r="A66" s="1"/>
      <c r="B66" s="148"/>
      <c r="C66" s="148"/>
      <c r="D66" s="148"/>
      <c r="E66" s="147"/>
      <c r="F66" s="147"/>
    </row>
    <row r="67" spans="1:6" x14ac:dyDescent="0.25">
      <c r="A67" s="1"/>
      <c r="B67" s="148"/>
      <c r="C67" s="148"/>
      <c r="D67" s="148"/>
      <c r="E67" s="147"/>
      <c r="F67" s="147"/>
    </row>
    <row r="68" spans="1:6" x14ac:dyDescent="0.25">
      <c r="A68" s="1"/>
      <c r="B68" s="148"/>
      <c r="C68" s="148"/>
      <c r="D68" s="148"/>
      <c r="E68" s="147"/>
      <c r="F68" s="147"/>
    </row>
    <row r="69" spans="1:6" x14ac:dyDescent="0.25">
      <c r="A69" s="1"/>
      <c r="B69" s="148"/>
      <c r="C69" s="148"/>
      <c r="D69" s="148"/>
      <c r="E69" s="147"/>
      <c r="F69" s="147"/>
    </row>
    <row r="70" spans="1:6" x14ac:dyDescent="0.25">
      <c r="A70" s="1"/>
      <c r="B70" s="148"/>
      <c r="C70" s="148"/>
      <c r="D70" s="148"/>
      <c r="E70" s="147"/>
      <c r="F70" s="147"/>
    </row>
    <row r="71" spans="1:6" x14ac:dyDescent="0.25">
      <c r="A71" s="1"/>
      <c r="B71" s="148"/>
      <c r="C71" s="148"/>
      <c r="D71" s="148"/>
      <c r="E71" s="147"/>
      <c r="F71" s="147"/>
    </row>
    <row r="72" spans="1:6" x14ac:dyDescent="0.25">
      <c r="A72" s="1"/>
      <c r="B72" s="148"/>
      <c r="C72" s="148"/>
      <c r="D72" s="148"/>
      <c r="E72" s="147"/>
      <c r="F72" s="147"/>
    </row>
    <row r="73" spans="1:6" x14ac:dyDescent="0.25">
      <c r="A73" s="1"/>
      <c r="B73" s="148"/>
      <c r="C73" s="148"/>
      <c r="D73" s="148"/>
      <c r="E73" s="147"/>
      <c r="F73" s="147"/>
    </row>
    <row r="74" spans="1:6" x14ac:dyDescent="0.25">
      <c r="A74" s="1"/>
      <c r="B74" s="148"/>
      <c r="C74" s="148"/>
      <c r="D74" s="148"/>
      <c r="E74" s="147"/>
      <c r="F74" s="147"/>
    </row>
    <row r="75" spans="1:6" x14ac:dyDescent="0.25">
      <c r="A75" s="1"/>
      <c r="B75" s="148"/>
      <c r="C75" s="148"/>
      <c r="D75" s="148"/>
      <c r="E75" s="147"/>
      <c r="F75" s="147"/>
    </row>
    <row r="76" spans="1:6" x14ac:dyDescent="0.25">
      <c r="A76" s="1"/>
      <c r="B76" s="148"/>
      <c r="C76" s="148"/>
      <c r="D76" s="148"/>
      <c r="E76" s="147"/>
      <c r="F76" s="147"/>
    </row>
    <row r="77" spans="1:6" x14ac:dyDescent="0.25">
      <c r="A77" s="1"/>
      <c r="B77" s="148"/>
      <c r="C77" s="148"/>
      <c r="D77" s="148"/>
      <c r="E77" s="147"/>
      <c r="F77" s="147"/>
    </row>
    <row r="78" spans="1:6" x14ac:dyDescent="0.25">
      <c r="A78" s="1"/>
      <c r="B78" s="148"/>
      <c r="C78" s="148"/>
      <c r="D78" s="148"/>
      <c r="E78" s="147"/>
      <c r="F78" s="147"/>
    </row>
    <row r="79" spans="1:6" x14ac:dyDescent="0.25">
      <c r="A79" s="1"/>
      <c r="B79" s="148"/>
      <c r="C79" s="148"/>
      <c r="D79" s="148"/>
      <c r="E79" s="147"/>
      <c r="F79" s="147"/>
    </row>
    <row r="80" spans="1:6" x14ac:dyDescent="0.25">
      <c r="A80" s="1"/>
      <c r="B80" s="148"/>
      <c r="C80" s="148"/>
      <c r="D80" s="148"/>
      <c r="E80" s="147"/>
      <c r="F80" s="147"/>
    </row>
    <row r="81" spans="1:6" x14ac:dyDescent="0.25">
      <c r="A81" s="1"/>
      <c r="B81" s="148"/>
      <c r="C81" s="148"/>
      <c r="D81" s="148"/>
      <c r="E81" s="147"/>
      <c r="F81" s="147"/>
    </row>
    <row r="82" spans="1:6" x14ac:dyDescent="0.25">
      <c r="A82" s="1"/>
      <c r="B82" s="148"/>
      <c r="C82" s="148"/>
      <c r="D82" s="148"/>
      <c r="E82" s="147"/>
      <c r="F82" s="147"/>
    </row>
    <row r="83" spans="1:6" x14ac:dyDescent="0.25">
      <c r="A83" s="1"/>
      <c r="B83" s="148"/>
      <c r="C83" s="148"/>
      <c r="D83" s="148"/>
      <c r="E83" s="147"/>
      <c r="F83" s="147"/>
    </row>
    <row r="84" spans="1:6" x14ac:dyDescent="0.25">
      <c r="A84" s="1"/>
      <c r="B84" s="148"/>
      <c r="C84" s="148"/>
      <c r="D84" s="148"/>
      <c r="E84" s="147"/>
      <c r="F84" s="147"/>
    </row>
    <row r="85" spans="1:6" x14ac:dyDescent="0.25">
      <c r="A85" s="1"/>
      <c r="B85" s="148"/>
      <c r="C85" s="148"/>
      <c r="D85" s="148"/>
      <c r="E85" s="147"/>
      <c r="F85" s="147"/>
    </row>
    <row r="86" spans="1:6" x14ac:dyDescent="0.25">
      <c r="A86" s="1"/>
      <c r="B86" s="148"/>
      <c r="C86" s="148"/>
      <c r="D86" s="148"/>
      <c r="E86" s="147"/>
      <c r="F86" s="147"/>
    </row>
    <row r="87" spans="1:6" x14ac:dyDescent="0.25">
      <c r="A87" s="1"/>
      <c r="B87" s="148"/>
      <c r="C87" s="148"/>
      <c r="D87" s="148"/>
      <c r="E87" s="147"/>
      <c r="F87" s="147"/>
    </row>
    <row r="88" spans="1:6" x14ac:dyDescent="0.25">
      <c r="A88" s="1"/>
      <c r="B88" s="148"/>
      <c r="C88" s="148"/>
      <c r="D88" s="148"/>
      <c r="E88" s="147"/>
      <c r="F88" s="147"/>
    </row>
    <row r="89" spans="1:6" x14ac:dyDescent="0.25">
      <c r="A89" s="1"/>
      <c r="B89" s="148"/>
      <c r="C89" s="148"/>
      <c r="D89" s="148"/>
      <c r="E89" s="147"/>
      <c r="F89" s="147"/>
    </row>
    <row r="90" spans="1:6" x14ac:dyDescent="0.25">
      <c r="A90" s="1"/>
      <c r="B90" s="148"/>
      <c r="C90" s="148"/>
      <c r="D90" s="148"/>
      <c r="E90" s="147"/>
      <c r="F90" s="147"/>
    </row>
    <row r="91" spans="1:6" x14ac:dyDescent="0.25">
      <c r="A91" s="1"/>
      <c r="B91" s="148"/>
      <c r="C91" s="148"/>
      <c r="D91" s="148"/>
      <c r="E91" s="147"/>
      <c r="F91" s="147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9"/>
  <sheetViews>
    <sheetView workbookViewId="0">
      <pane ySplit="8" topLeftCell="A60" activePane="bottomLeft" state="frozen"/>
      <selection pane="bottomLeft" activeCell="D28" sqref="D28"/>
    </sheetView>
  </sheetViews>
  <sheetFormatPr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9.7109375" customWidth="1"/>
    <col min="7" max="7" width="11.7109375" customWidth="1"/>
    <col min="8" max="8" width="9.7109375" hidden="1" customWidth="1"/>
    <col min="9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</cols>
  <sheetData>
    <row r="1" spans="1:26" x14ac:dyDescent="0.25">
      <c r="A1" s="3"/>
      <c r="B1" s="5" t="s">
        <v>27</v>
      </c>
      <c r="C1" s="3"/>
      <c r="D1" s="3"/>
      <c r="E1" s="5" t="s">
        <v>24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31</v>
      </c>
      <c r="C2" s="3"/>
      <c r="D2" s="3"/>
      <c r="E2" s="5" t="s">
        <v>22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30</v>
      </c>
      <c r="C3" s="3"/>
      <c r="D3" s="3"/>
      <c r="E3" s="5" t="s">
        <v>67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443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3" t="s">
        <v>90</v>
      </c>
      <c r="B8" s="163" t="s">
        <v>91</v>
      </c>
      <c r="C8" s="163" t="s">
        <v>92</v>
      </c>
      <c r="D8" s="163" t="s">
        <v>93</v>
      </c>
      <c r="E8" s="163" t="s">
        <v>94</v>
      </c>
      <c r="F8" s="163" t="s">
        <v>95</v>
      </c>
      <c r="G8" s="163" t="s">
        <v>96</v>
      </c>
      <c r="H8" s="163" t="s">
        <v>59</v>
      </c>
      <c r="I8" s="163" t="s">
        <v>97</v>
      </c>
      <c r="J8" s="163"/>
      <c r="K8" s="163"/>
      <c r="L8" s="163"/>
      <c r="M8" s="163"/>
      <c r="N8" s="163"/>
      <c r="O8" s="163"/>
      <c r="P8" s="163" t="s">
        <v>98</v>
      </c>
      <c r="Q8" s="160"/>
      <c r="R8" s="160"/>
      <c r="S8" s="163" t="s">
        <v>99</v>
      </c>
      <c r="T8" s="161"/>
      <c r="U8" s="161"/>
      <c r="V8" s="161"/>
      <c r="W8" s="161"/>
      <c r="X8" s="161"/>
      <c r="Y8" s="161"/>
      <c r="Z8" s="161"/>
    </row>
    <row r="9" spans="1:26" x14ac:dyDescent="0.25">
      <c r="A9" s="149"/>
      <c r="B9" s="149"/>
      <c r="C9" s="164"/>
      <c r="D9" s="153" t="s">
        <v>69</v>
      </c>
      <c r="E9" s="149"/>
      <c r="F9" s="165"/>
      <c r="G9" s="150"/>
      <c r="H9" s="150"/>
      <c r="I9" s="150"/>
      <c r="J9" s="149"/>
      <c r="K9" s="149"/>
      <c r="L9" s="149"/>
      <c r="M9" s="149"/>
      <c r="N9" s="149"/>
      <c r="O9" s="149"/>
      <c r="P9" s="149"/>
      <c r="Q9" s="152"/>
      <c r="R9" s="152"/>
      <c r="S9" s="149"/>
      <c r="T9" s="152"/>
      <c r="U9" s="152"/>
      <c r="V9" s="152"/>
      <c r="W9" s="152"/>
      <c r="X9" s="152"/>
      <c r="Y9" s="152"/>
      <c r="Z9" s="152"/>
    </row>
    <row r="10" spans="1:26" x14ac:dyDescent="0.25">
      <c r="A10" s="155"/>
      <c r="B10" s="155"/>
      <c r="C10" s="155"/>
      <c r="D10" s="155" t="s">
        <v>71</v>
      </c>
      <c r="E10" s="155"/>
      <c r="F10" s="166"/>
      <c r="G10" s="156"/>
      <c r="H10" s="156"/>
      <c r="I10" s="156"/>
      <c r="J10" s="155"/>
      <c r="K10" s="155"/>
      <c r="L10" s="155"/>
      <c r="M10" s="155"/>
      <c r="N10" s="155"/>
      <c r="O10" s="155"/>
      <c r="P10" s="155"/>
      <c r="Q10" s="152"/>
      <c r="R10" s="152"/>
      <c r="S10" s="155"/>
      <c r="T10" s="152"/>
      <c r="U10" s="152"/>
      <c r="V10" s="152"/>
      <c r="W10" s="152"/>
      <c r="X10" s="152"/>
      <c r="Y10" s="152"/>
      <c r="Z10" s="152"/>
    </row>
    <row r="11" spans="1:26" ht="24.95" customHeight="1" x14ac:dyDescent="0.25">
      <c r="A11" s="170"/>
      <c r="B11" s="167" t="s">
        <v>119</v>
      </c>
      <c r="C11" s="171" t="s">
        <v>447</v>
      </c>
      <c r="D11" s="167" t="s">
        <v>448</v>
      </c>
      <c r="E11" s="167" t="s">
        <v>103</v>
      </c>
      <c r="F11" s="168">
        <v>1.7</v>
      </c>
      <c r="G11" s="169"/>
      <c r="H11" s="169"/>
      <c r="I11" s="169">
        <f>ROUND(F11*(G11+H11),2)</f>
        <v>0</v>
      </c>
      <c r="J11" s="167">
        <f>ROUND(F11*(N11),2)</f>
        <v>134.25</v>
      </c>
      <c r="K11" s="1">
        <f>ROUND(F11*(O11),2)</f>
        <v>0</v>
      </c>
      <c r="L11" s="1">
        <f>ROUND(F11*(G11),2)</f>
        <v>0</v>
      </c>
      <c r="M11" s="1"/>
      <c r="N11" s="1">
        <v>78.97</v>
      </c>
      <c r="O11" s="1"/>
      <c r="P11" s="166"/>
      <c r="Q11" s="172"/>
      <c r="R11" s="172"/>
      <c r="S11" s="166"/>
      <c r="Z11">
        <v>0</v>
      </c>
    </row>
    <row r="12" spans="1:26" x14ac:dyDescent="0.25">
      <c r="A12" s="155"/>
      <c r="B12" s="155"/>
      <c r="C12" s="155"/>
      <c r="D12" s="155" t="s">
        <v>71</v>
      </c>
      <c r="E12" s="155"/>
      <c r="F12" s="166"/>
      <c r="G12" s="158"/>
      <c r="H12" s="158">
        <f>ROUND((SUM(M10:M11))/1,2)</f>
        <v>0</v>
      </c>
      <c r="I12" s="158">
        <f>ROUND((SUM(I10:I11))/1,2)</f>
        <v>0</v>
      </c>
      <c r="J12" s="155"/>
      <c r="K12" s="155"/>
      <c r="L12" s="155">
        <f>ROUND((SUM(L10:L11))/1,2)</f>
        <v>0</v>
      </c>
      <c r="M12" s="155">
        <f>ROUND((SUM(M10:M11))/1,2)</f>
        <v>0</v>
      </c>
      <c r="N12" s="155"/>
      <c r="O12" s="155"/>
      <c r="P12" s="173">
        <f>ROUND((SUM(P10:P11))/1,2)</f>
        <v>0</v>
      </c>
      <c r="Q12" s="152"/>
      <c r="R12" s="152"/>
      <c r="S12" s="173">
        <f>ROUND((SUM(S10:S11))/1,2)</f>
        <v>0</v>
      </c>
      <c r="T12" s="152"/>
      <c r="U12" s="152"/>
      <c r="V12" s="152"/>
      <c r="W12" s="152"/>
      <c r="X12" s="152"/>
      <c r="Y12" s="152"/>
      <c r="Z12" s="152"/>
    </row>
    <row r="13" spans="1:26" x14ac:dyDescent="0.25">
      <c r="A13" s="1"/>
      <c r="B13" s="1"/>
      <c r="C13" s="1"/>
      <c r="D13" s="1"/>
      <c r="E13" s="1"/>
      <c r="F13" s="162"/>
      <c r="G13" s="148"/>
      <c r="H13" s="148"/>
      <c r="I13" s="148"/>
      <c r="J13" s="1"/>
      <c r="K13" s="1"/>
      <c r="L13" s="1"/>
      <c r="M13" s="1"/>
      <c r="N13" s="1"/>
      <c r="O13" s="1"/>
      <c r="P13" s="1"/>
      <c r="S13" s="1"/>
    </row>
    <row r="14" spans="1:26" x14ac:dyDescent="0.25">
      <c r="A14" s="155"/>
      <c r="B14" s="155"/>
      <c r="C14" s="155"/>
      <c r="D14" s="2" t="s">
        <v>69</v>
      </c>
      <c r="E14" s="155"/>
      <c r="F14" s="166"/>
      <c r="G14" s="158"/>
      <c r="H14" s="158">
        <f>ROUND((SUM(M9:M13))/2,2)</f>
        <v>0</v>
      </c>
      <c r="I14" s="158">
        <f>ROUND((SUM(I9:I13))/2,2)</f>
        <v>0</v>
      </c>
      <c r="J14" s="156"/>
      <c r="K14" s="155"/>
      <c r="L14" s="156">
        <f>ROUND((SUM(L9:L13))/2,2)</f>
        <v>0</v>
      </c>
      <c r="M14" s="156">
        <f>ROUND((SUM(M9:M13))/2,2)</f>
        <v>0</v>
      </c>
      <c r="N14" s="155"/>
      <c r="O14" s="155"/>
      <c r="P14" s="173">
        <f>ROUND((SUM(P9:P13))/2,2)</f>
        <v>0</v>
      </c>
      <c r="S14" s="173">
        <f>ROUND((SUM(S9:S13))/2,2)</f>
        <v>0</v>
      </c>
    </row>
    <row r="15" spans="1:26" x14ac:dyDescent="0.25">
      <c r="A15" s="1"/>
      <c r="B15" s="1"/>
      <c r="C15" s="1"/>
      <c r="D15" s="1"/>
      <c r="E15" s="1"/>
      <c r="F15" s="162"/>
      <c r="G15" s="148"/>
      <c r="H15" s="148"/>
      <c r="I15" s="148"/>
      <c r="J15" s="1"/>
      <c r="K15" s="1"/>
      <c r="L15" s="1"/>
      <c r="M15" s="1"/>
      <c r="N15" s="1"/>
      <c r="O15" s="1"/>
      <c r="P15" s="1"/>
      <c r="S15" s="1"/>
    </row>
    <row r="16" spans="1:26" x14ac:dyDescent="0.25">
      <c r="A16" s="155"/>
      <c r="B16" s="155"/>
      <c r="C16" s="155"/>
      <c r="D16" s="2" t="s">
        <v>444</v>
      </c>
      <c r="E16" s="155"/>
      <c r="F16" s="166"/>
      <c r="G16" s="156"/>
      <c r="H16" s="156"/>
      <c r="I16" s="156"/>
      <c r="J16" s="155"/>
      <c r="K16" s="155"/>
      <c r="L16" s="155"/>
      <c r="M16" s="155"/>
      <c r="N16" s="155"/>
      <c r="O16" s="155"/>
      <c r="P16" s="155"/>
      <c r="Q16" s="152"/>
      <c r="R16" s="152"/>
      <c r="S16" s="155"/>
      <c r="T16" s="152"/>
      <c r="U16" s="152"/>
      <c r="V16" s="152"/>
      <c r="W16" s="152"/>
      <c r="X16" s="152"/>
      <c r="Y16" s="152"/>
      <c r="Z16" s="152"/>
    </row>
    <row r="17" spans="1:26" x14ac:dyDescent="0.25">
      <c r="A17" s="155"/>
      <c r="B17" s="155"/>
      <c r="C17" s="155"/>
      <c r="D17" s="155" t="s">
        <v>445</v>
      </c>
      <c r="E17" s="155"/>
      <c r="F17" s="166"/>
      <c r="G17" s="156"/>
      <c r="H17" s="156"/>
      <c r="I17" s="156"/>
      <c r="J17" s="155"/>
      <c r="K17" s="155"/>
      <c r="L17" s="155"/>
      <c r="M17" s="155"/>
      <c r="N17" s="155"/>
      <c r="O17" s="155"/>
      <c r="P17" s="155"/>
      <c r="Q17" s="152"/>
      <c r="R17" s="152"/>
      <c r="S17" s="155"/>
      <c r="T17" s="152"/>
      <c r="U17" s="152"/>
      <c r="V17" s="152"/>
      <c r="W17" s="152"/>
      <c r="X17" s="152"/>
      <c r="Y17" s="152"/>
      <c r="Z17" s="152"/>
    </row>
    <row r="18" spans="1:26" ht="24.95" customHeight="1" x14ac:dyDescent="0.25">
      <c r="A18" s="170"/>
      <c r="B18" s="167" t="s">
        <v>136</v>
      </c>
      <c r="C18" s="171" t="s">
        <v>449</v>
      </c>
      <c r="D18" s="167" t="s">
        <v>450</v>
      </c>
      <c r="E18" s="167" t="s">
        <v>118</v>
      </c>
      <c r="F18" s="168">
        <v>20</v>
      </c>
      <c r="G18" s="169"/>
      <c r="H18" s="169"/>
      <c r="I18" s="169">
        <f t="shared" ref="I18:I62" si="0">ROUND(F18*(G18+H18),2)</f>
        <v>0</v>
      </c>
      <c r="J18" s="167">
        <f t="shared" ref="J18:J62" si="1">ROUND(F18*(N18),2)</f>
        <v>19</v>
      </c>
      <c r="K18" s="1">
        <f t="shared" ref="K18:K62" si="2">ROUND(F18*(O18),2)</f>
        <v>0</v>
      </c>
      <c r="L18" s="1">
        <f>ROUND(F18*(G18),2)</f>
        <v>0</v>
      </c>
      <c r="M18" s="1"/>
      <c r="N18" s="1">
        <v>0.95</v>
      </c>
      <c r="O18" s="1"/>
      <c r="P18" s="166"/>
      <c r="Q18" s="172"/>
      <c r="R18" s="172"/>
      <c r="S18" s="166"/>
      <c r="Z18">
        <v>0</v>
      </c>
    </row>
    <row r="19" spans="1:26" ht="24.95" customHeight="1" x14ac:dyDescent="0.25">
      <c r="A19" s="170"/>
      <c r="B19" s="167" t="s">
        <v>451</v>
      </c>
      <c r="C19" s="171" t="s">
        <v>452</v>
      </c>
      <c r="D19" s="167" t="s">
        <v>453</v>
      </c>
      <c r="E19" s="167" t="s">
        <v>118</v>
      </c>
      <c r="F19" s="168">
        <v>20</v>
      </c>
      <c r="G19" s="169"/>
      <c r="H19" s="169"/>
      <c r="I19" s="169">
        <f t="shared" si="0"/>
        <v>0</v>
      </c>
      <c r="J19" s="167">
        <f t="shared" si="1"/>
        <v>13.8</v>
      </c>
      <c r="K19" s="1">
        <f t="shared" si="2"/>
        <v>0</v>
      </c>
      <c r="L19" s="1"/>
      <c r="M19" s="1">
        <f>ROUND(F19*(H19),2)</f>
        <v>0</v>
      </c>
      <c r="N19" s="1">
        <v>0.69</v>
      </c>
      <c r="O19" s="1"/>
      <c r="P19" s="166"/>
      <c r="Q19" s="172"/>
      <c r="R19" s="172"/>
      <c r="S19" s="166"/>
      <c r="Z19">
        <v>0</v>
      </c>
    </row>
    <row r="20" spans="1:26" ht="24.95" customHeight="1" x14ac:dyDescent="0.25">
      <c r="A20" s="170"/>
      <c r="B20" s="167" t="s">
        <v>136</v>
      </c>
      <c r="C20" s="171" t="s">
        <v>454</v>
      </c>
      <c r="D20" s="167" t="s">
        <v>455</v>
      </c>
      <c r="E20" s="167" t="s">
        <v>118</v>
      </c>
      <c r="F20" s="168">
        <v>10</v>
      </c>
      <c r="G20" s="169"/>
      <c r="H20" s="169"/>
      <c r="I20" s="169">
        <f t="shared" si="0"/>
        <v>0</v>
      </c>
      <c r="J20" s="167">
        <f t="shared" si="1"/>
        <v>11.2</v>
      </c>
      <c r="K20" s="1">
        <f t="shared" si="2"/>
        <v>0</v>
      </c>
      <c r="L20" s="1">
        <f>ROUND(F20*(G20),2)</f>
        <v>0</v>
      </c>
      <c r="M20" s="1"/>
      <c r="N20" s="1">
        <v>1.1200000000000001</v>
      </c>
      <c r="O20" s="1"/>
      <c r="P20" s="166"/>
      <c r="Q20" s="172"/>
      <c r="R20" s="172"/>
      <c r="S20" s="166"/>
      <c r="Z20">
        <v>0</v>
      </c>
    </row>
    <row r="21" spans="1:26" ht="24.95" customHeight="1" x14ac:dyDescent="0.25">
      <c r="A21" s="170"/>
      <c r="B21" s="167" t="s">
        <v>451</v>
      </c>
      <c r="C21" s="171" t="s">
        <v>456</v>
      </c>
      <c r="D21" s="167" t="s">
        <v>457</v>
      </c>
      <c r="E21" s="167" t="s">
        <v>118</v>
      </c>
      <c r="F21" s="168">
        <v>10</v>
      </c>
      <c r="G21" s="169"/>
      <c r="H21" s="169"/>
      <c r="I21" s="169">
        <f t="shared" si="0"/>
        <v>0</v>
      </c>
      <c r="J21" s="167">
        <f t="shared" si="1"/>
        <v>11.5</v>
      </c>
      <c r="K21" s="1">
        <f t="shared" si="2"/>
        <v>0</v>
      </c>
      <c r="L21" s="1"/>
      <c r="M21" s="1">
        <f>ROUND(F21*(H21),2)</f>
        <v>0</v>
      </c>
      <c r="N21" s="1">
        <v>1.1499999999999999</v>
      </c>
      <c r="O21" s="1"/>
      <c r="P21" s="166"/>
      <c r="Q21" s="172"/>
      <c r="R21" s="172"/>
      <c r="S21" s="166"/>
      <c r="Z21">
        <v>0</v>
      </c>
    </row>
    <row r="22" spans="1:26" ht="24.95" customHeight="1" x14ac:dyDescent="0.25">
      <c r="A22" s="170"/>
      <c r="B22" s="167" t="s">
        <v>136</v>
      </c>
      <c r="C22" s="171" t="s">
        <v>458</v>
      </c>
      <c r="D22" s="167" t="s">
        <v>459</v>
      </c>
      <c r="E22" s="167" t="s">
        <v>118</v>
      </c>
      <c r="F22" s="168">
        <v>22</v>
      </c>
      <c r="G22" s="169"/>
      <c r="H22" s="169"/>
      <c r="I22" s="169">
        <f t="shared" si="0"/>
        <v>0</v>
      </c>
      <c r="J22" s="167">
        <f t="shared" si="1"/>
        <v>30.8</v>
      </c>
      <c r="K22" s="1">
        <f t="shared" si="2"/>
        <v>0</v>
      </c>
      <c r="L22" s="1">
        <f>ROUND(F22*(G22),2)</f>
        <v>0</v>
      </c>
      <c r="M22" s="1"/>
      <c r="N22" s="1">
        <v>1.4</v>
      </c>
      <c r="O22" s="1"/>
      <c r="P22" s="166"/>
      <c r="Q22" s="172"/>
      <c r="R22" s="172"/>
      <c r="S22" s="166"/>
      <c r="Z22">
        <v>0</v>
      </c>
    </row>
    <row r="23" spans="1:26" ht="24.95" customHeight="1" x14ac:dyDescent="0.25">
      <c r="A23" s="170"/>
      <c r="B23" s="167" t="s">
        <v>136</v>
      </c>
      <c r="C23" s="171" t="s">
        <v>460</v>
      </c>
      <c r="D23" s="167" t="s">
        <v>461</v>
      </c>
      <c r="E23" s="167" t="s">
        <v>118</v>
      </c>
      <c r="F23" s="168">
        <v>23.571000000000002</v>
      </c>
      <c r="G23" s="169"/>
      <c r="H23" s="169"/>
      <c r="I23" s="169">
        <f t="shared" si="0"/>
        <v>0</v>
      </c>
      <c r="J23" s="167">
        <f t="shared" si="1"/>
        <v>68.36</v>
      </c>
      <c r="K23" s="1">
        <f t="shared" si="2"/>
        <v>0</v>
      </c>
      <c r="L23" s="1">
        <f>ROUND(F23*(G23),2)</f>
        <v>0</v>
      </c>
      <c r="M23" s="1"/>
      <c r="N23" s="1">
        <v>2.9</v>
      </c>
      <c r="O23" s="1"/>
      <c r="P23" s="166"/>
      <c r="Q23" s="172"/>
      <c r="R23" s="172"/>
      <c r="S23" s="166"/>
      <c r="Z23">
        <v>0</v>
      </c>
    </row>
    <row r="24" spans="1:26" ht="24.95" customHeight="1" x14ac:dyDescent="0.25">
      <c r="A24" s="170"/>
      <c r="B24" s="167" t="s">
        <v>462</v>
      </c>
      <c r="C24" s="171" t="s">
        <v>463</v>
      </c>
      <c r="D24" s="167" t="s">
        <v>464</v>
      </c>
      <c r="E24" s="167" t="s">
        <v>146</v>
      </c>
      <c r="F24" s="168">
        <v>7</v>
      </c>
      <c r="G24" s="169"/>
      <c r="H24" s="169"/>
      <c r="I24" s="169">
        <f t="shared" si="0"/>
        <v>0</v>
      </c>
      <c r="J24" s="167">
        <f t="shared" si="1"/>
        <v>7.98</v>
      </c>
      <c r="K24" s="1">
        <f t="shared" si="2"/>
        <v>0</v>
      </c>
      <c r="L24" s="1">
        <f>ROUND(F24*(G24),2)</f>
        <v>0</v>
      </c>
      <c r="M24" s="1"/>
      <c r="N24" s="1">
        <v>1.1400000000000001</v>
      </c>
      <c r="O24" s="1"/>
      <c r="P24" s="166"/>
      <c r="Q24" s="172"/>
      <c r="R24" s="172"/>
      <c r="S24" s="166"/>
      <c r="Z24">
        <v>0</v>
      </c>
    </row>
    <row r="25" spans="1:26" ht="24.95" customHeight="1" x14ac:dyDescent="0.25">
      <c r="A25" s="170"/>
      <c r="B25" s="167" t="s">
        <v>451</v>
      </c>
      <c r="C25" s="171" t="s">
        <v>465</v>
      </c>
      <c r="D25" s="167" t="s">
        <v>466</v>
      </c>
      <c r="E25" s="167" t="s">
        <v>146</v>
      </c>
      <c r="F25" s="168">
        <v>7</v>
      </c>
      <c r="G25" s="169"/>
      <c r="H25" s="169"/>
      <c r="I25" s="169">
        <f t="shared" si="0"/>
        <v>0</v>
      </c>
      <c r="J25" s="167">
        <f t="shared" si="1"/>
        <v>1.05</v>
      </c>
      <c r="K25" s="1">
        <f t="shared" si="2"/>
        <v>0</v>
      </c>
      <c r="L25" s="1"/>
      <c r="M25" s="1">
        <f>ROUND(F25*(H25),2)</f>
        <v>0</v>
      </c>
      <c r="N25" s="1">
        <v>0.15</v>
      </c>
      <c r="O25" s="1"/>
      <c r="P25" s="166"/>
      <c r="Q25" s="172"/>
      <c r="R25" s="172"/>
      <c r="S25" s="166"/>
      <c r="Z25">
        <v>0</v>
      </c>
    </row>
    <row r="26" spans="1:26" ht="24.95" customHeight="1" x14ac:dyDescent="0.25">
      <c r="A26" s="170"/>
      <c r="B26" s="167" t="s">
        <v>451</v>
      </c>
      <c r="C26" s="171" t="s">
        <v>467</v>
      </c>
      <c r="D26" s="167" t="s">
        <v>468</v>
      </c>
      <c r="E26" s="167" t="s">
        <v>146</v>
      </c>
      <c r="F26" s="168">
        <v>7</v>
      </c>
      <c r="G26" s="169"/>
      <c r="H26" s="169"/>
      <c r="I26" s="169">
        <f t="shared" si="0"/>
        <v>0</v>
      </c>
      <c r="J26" s="167">
        <f t="shared" si="1"/>
        <v>1.05</v>
      </c>
      <c r="K26" s="1">
        <f t="shared" si="2"/>
        <v>0</v>
      </c>
      <c r="L26" s="1"/>
      <c r="M26" s="1">
        <f>ROUND(F26*(H26),2)</f>
        <v>0</v>
      </c>
      <c r="N26" s="1">
        <v>0.15</v>
      </c>
      <c r="O26" s="1"/>
      <c r="P26" s="166"/>
      <c r="Q26" s="172"/>
      <c r="R26" s="172"/>
      <c r="S26" s="166"/>
      <c r="Z26">
        <v>0</v>
      </c>
    </row>
    <row r="27" spans="1:26" ht="24.95" customHeight="1" x14ac:dyDescent="0.25">
      <c r="A27" s="170"/>
      <c r="B27" s="167" t="s">
        <v>462</v>
      </c>
      <c r="C27" s="171" t="s">
        <v>469</v>
      </c>
      <c r="D27" s="167" t="s">
        <v>470</v>
      </c>
      <c r="E27" s="167" t="s">
        <v>146</v>
      </c>
      <c r="F27" s="168">
        <v>9</v>
      </c>
      <c r="G27" s="169"/>
      <c r="H27" s="169"/>
      <c r="I27" s="169">
        <f t="shared" si="0"/>
        <v>0</v>
      </c>
      <c r="J27" s="167">
        <f t="shared" si="1"/>
        <v>19.98</v>
      </c>
      <c r="K27" s="1">
        <f t="shared" si="2"/>
        <v>0</v>
      </c>
      <c r="L27" s="1">
        <f>ROUND(F27*(G27),2)</f>
        <v>0</v>
      </c>
      <c r="M27" s="1"/>
      <c r="N27" s="1">
        <v>2.2200000000000002</v>
      </c>
      <c r="O27" s="1"/>
      <c r="P27" s="166"/>
      <c r="Q27" s="172"/>
      <c r="R27" s="172"/>
      <c r="S27" s="166"/>
      <c r="Z27">
        <v>0</v>
      </c>
    </row>
    <row r="28" spans="1:26" ht="24.95" customHeight="1" x14ac:dyDescent="0.25">
      <c r="A28" s="170"/>
      <c r="B28" s="167" t="s">
        <v>451</v>
      </c>
      <c r="C28" s="171" t="s">
        <v>465</v>
      </c>
      <c r="D28" s="167" t="s">
        <v>466</v>
      </c>
      <c r="E28" s="167" t="s">
        <v>146</v>
      </c>
      <c r="F28" s="168">
        <v>9</v>
      </c>
      <c r="G28" s="169"/>
      <c r="H28" s="169"/>
      <c r="I28" s="169">
        <f t="shared" si="0"/>
        <v>0</v>
      </c>
      <c r="J28" s="167">
        <f t="shared" si="1"/>
        <v>1.35</v>
      </c>
      <c r="K28" s="1">
        <f t="shared" si="2"/>
        <v>0</v>
      </c>
      <c r="L28" s="1"/>
      <c r="M28" s="1">
        <f>ROUND(F28*(H28),2)</f>
        <v>0</v>
      </c>
      <c r="N28" s="1">
        <v>0.15</v>
      </c>
      <c r="O28" s="1"/>
      <c r="P28" s="166"/>
      <c r="Q28" s="172"/>
      <c r="R28" s="172"/>
      <c r="S28" s="166"/>
      <c r="Z28">
        <v>0</v>
      </c>
    </row>
    <row r="29" spans="1:26" ht="24.95" customHeight="1" x14ac:dyDescent="0.25">
      <c r="A29" s="170"/>
      <c r="B29" s="167" t="s">
        <v>451</v>
      </c>
      <c r="C29" s="171" t="s">
        <v>471</v>
      </c>
      <c r="D29" s="167" t="s">
        <v>472</v>
      </c>
      <c r="E29" s="167" t="s">
        <v>146</v>
      </c>
      <c r="F29" s="168">
        <v>9</v>
      </c>
      <c r="G29" s="169"/>
      <c r="H29" s="169"/>
      <c r="I29" s="169">
        <f t="shared" si="0"/>
        <v>0</v>
      </c>
      <c r="J29" s="167">
        <f t="shared" si="1"/>
        <v>1.89</v>
      </c>
      <c r="K29" s="1">
        <f t="shared" si="2"/>
        <v>0</v>
      </c>
      <c r="L29" s="1"/>
      <c r="M29" s="1">
        <f>ROUND(F29*(H29),2)</f>
        <v>0</v>
      </c>
      <c r="N29" s="1">
        <v>0.21</v>
      </c>
      <c r="O29" s="1"/>
      <c r="P29" s="166"/>
      <c r="Q29" s="172"/>
      <c r="R29" s="172"/>
      <c r="S29" s="166"/>
      <c r="Z29">
        <v>0</v>
      </c>
    </row>
    <row r="30" spans="1:26" ht="24.95" customHeight="1" x14ac:dyDescent="0.25">
      <c r="A30" s="170"/>
      <c r="B30" s="167" t="s">
        <v>462</v>
      </c>
      <c r="C30" s="171" t="s">
        <v>473</v>
      </c>
      <c r="D30" s="167" t="s">
        <v>474</v>
      </c>
      <c r="E30" s="167" t="s">
        <v>146</v>
      </c>
      <c r="F30" s="168">
        <v>3</v>
      </c>
      <c r="G30" s="169"/>
      <c r="H30" s="169"/>
      <c r="I30" s="169">
        <f t="shared" si="0"/>
        <v>0</v>
      </c>
      <c r="J30" s="167">
        <f t="shared" si="1"/>
        <v>106.62</v>
      </c>
      <c r="K30" s="1">
        <f t="shared" si="2"/>
        <v>0</v>
      </c>
      <c r="L30" s="1">
        <f>ROUND(F30*(G30),2)</f>
        <v>0</v>
      </c>
      <c r="M30" s="1"/>
      <c r="N30" s="1">
        <v>35.54</v>
      </c>
      <c r="O30" s="1"/>
      <c r="P30" s="166"/>
      <c r="Q30" s="172"/>
      <c r="R30" s="172"/>
      <c r="S30" s="166"/>
      <c r="Z30">
        <v>0</v>
      </c>
    </row>
    <row r="31" spans="1:26" ht="24.95" customHeight="1" x14ac:dyDescent="0.25">
      <c r="A31" s="170"/>
      <c r="B31" s="167" t="s">
        <v>136</v>
      </c>
      <c r="C31" s="171" t="s">
        <v>475</v>
      </c>
      <c r="D31" s="167" t="s">
        <v>476</v>
      </c>
      <c r="E31" s="167" t="s">
        <v>146</v>
      </c>
      <c r="F31" s="168">
        <v>3</v>
      </c>
      <c r="G31" s="169"/>
      <c r="H31" s="169"/>
      <c r="I31" s="169">
        <f t="shared" si="0"/>
        <v>0</v>
      </c>
      <c r="J31" s="167">
        <f t="shared" si="1"/>
        <v>975</v>
      </c>
      <c r="K31" s="1">
        <f t="shared" si="2"/>
        <v>0</v>
      </c>
      <c r="L31" s="1">
        <f>ROUND(F31*(G31),2)</f>
        <v>0</v>
      </c>
      <c r="M31" s="1"/>
      <c r="N31" s="1">
        <v>325</v>
      </c>
      <c r="O31" s="1"/>
      <c r="P31" s="166"/>
      <c r="Q31" s="172"/>
      <c r="R31" s="172"/>
      <c r="S31" s="166"/>
      <c r="Z31">
        <v>0</v>
      </c>
    </row>
    <row r="32" spans="1:26" ht="24.95" customHeight="1" x14ac:dyDescent="0.25">
      <c r="A32" s="170"/>
      <c r="B32" s="167" t="s">
        <v>136</v>
      </c>
      <c r="C32" s="171" t="s">
        <v>477</v>
      </c>
      <c r="D32" s="167" t="s">
        <v>478</v>
      </c>
      <c r="E32" s="167" t="s">
        <v>146</v>
      </c>
      <c r="F32" s="168">
        <v>3</v>
      </c>
      <c r="G32" s="169"/>
      <c r="H32" s="169"/>
      <c r="I32" s="169">
        <f t="shared" si="0"/>
        <v>0</v>
      </c>
      <c r="J32" s="167">
        <f t="shared" si="1"/>
        <v>225</v>
      </c>
      <c r="K32" s="1">
        <f t="shared" si="2"/>
        <v>0</v>
      </c>
      <c r="L32" s="1">
        <f>ROUND(F32*(G32),2)</f>
        <v>0</v>
      </c>
      <c r="M32" s="1"/>
      <c r="N32" s="1">
        <v>75</v>
      </c>
      <c r="O32" s="1"/>
      <c r="P32" s="166"/>
      <c r="Q32" s="172"/>
      <c r="R32" s="172"/>
      <c r="S32" s="166"/>
      <c r="Z32">
        <v>0</v>
      </c>
    </row>
    <row r="33" spans="1:26" ht="24.95" customHeight="1" x14ac:dyDescent="0.25">
      <c r="A33" s="170"/>
      <c r="B33" s="167" t="s">
        <v>462</v>
      </c>
      <c r="C33" s="171" t="s">
        <v>479</v>
      </c>
      <c r="D33" s="167" t="s">
        <v>480</v>
      </c>
      <c r="E33" s="167" t="s">
        <v>146</v>
      </c>
      <c r="F33" s="168">
        <v>6</v>
      </c>
      <c r="G33" s="169"/>
      <c r="H33" s="169"/>
      <c r="I33" s="169">
        <f t="shared" si="0"/>
        <v>0</v>
      </c>
      <c r="J33" s="167">
        <f t="shared" si="1"/>
        <v>4.9800000000000004</v>
      </c>
      <c r="K33" s="1">
        <f t="shared" si="2"/>
        <v>0</v>
      </c>
      <c r="L33" s="1">
        <f>ROUND(F33*(G33),2)</f>
        <v>0</v>
      </c>
      <c r="M33" s="1"/>
      <c r="N33" s="1">
        <v>0.83</v>
      </c>
      <c r="O33" s="1"/>
      <c r="P33" s="166"/>
      <c r="Q33" s="172"/>
      <c r="R33" s="172"/>
      <c r="S33" s="166"/>
      <c r="Z33">
        <v>0</v>
      </c>
    </row>
    <row r="34" spans="1:26" ht="24.95" customHeight="1" x14ac:dyDescent="0.25">
      <c r="A34" s="170"/>
      <c r="B34" s="167" t="s">
        <v>451</v>
      </c>
      <c r="C34" s="171" t="s">
        <v>481</v>
      </c>
      <c r="D34" s="167" t="s">
        <v>482</v>
      </c>
      <c r="E34" s="167" t="s">
        <v>146</v>
      </c>
      <c r="F34" s="168">
        <v>6</v>
      </c>
      <c r="G34" s="169"/>
      <c r="H34" s="169"/>
      <c r="I34" s="169">
        <f t="shared" si="0"/>
        <v>0</v>
      </c>
      <c r="J34" s="167">
        <f t="shared" si="1"/>
        <v>2.34</v>
      </c>
      <c r="K34" s="1">
        <f t="shared" si="2"/>
        <v>0</v>
      </c>
      <c r="L34" s="1"/>
      <c r="M34" s="1">
        <f>ROUND(F34*(H34),2)</f>
        <v>0</v>
      </c>
      <c r="N34" s="1">
        <v>0.39</v>
      </c>
      <c r="O34" s="1"/>
      <c r="P34" s="166"/>
      <c r="Q34" s="172"/>
      <c r="R34" s="172"/>
      <c r="S34" s="166"/>
      <c r="Z34">
        <v>0</v>
      </c>
    </row>
    <row r="35" spans="1:26" ht="24.95" customHeight="1" x14ac:dyDescent="0.25">
      <c r="A35" s="170"/>
      <c r="B35" s="167" t="s">
        <v>462</v>
      </c>
      <c r="C35" s="171" t="s">
        <v>483</v>
      </c>
      <c r="D35" s="167" t="s">
        <v>484</v>
      </c>
      <c r="E35" s="167" t="s">
        <v>146</v>
      </c>
      <c r="F35" s="168">
        <v>1</v>
      </c>
      <c r="G35" s="169"/>
      <c r="H35" s="169"/>
      <c r="I35" s="169">
        <f t="shared" si="0"/>
        <v>0</v>
      </c>
      <c r="J35" s="167">
        <f t="shared" si="1"/>
        <v>1.84</v>
      </c>
      <c r="K35" s="1">
        <f t="shared" si="2"/>
        <v>0</v>
      </c>
      <c r="L35" s="1">
        <f>ROUND(F35*(G35),2)</f>
        <v>0</v>
      </c>
      <c r="M35" s="1"/>
      <c r="N35" s="1">
        <v>1.8399999999999999</v>
      </c>
      <c r="O35" s="1"/>
      <c r="P35" s="166"/>
      <c r="Q35" s="172"/>
      <c r="R35" s="172"/>
      <c r="S35" s="166"/>
      <c r="Z35">
        <v>0</v>
      </c>
    </row>
    <row r="36" spans="1:26" ht="24.95" customHeight="1" x14ac:dyDescent="0.25">
      <c r="A36" s="170"/>
      <c r="B36" s="167" t="s">
        <v>451</v>
      </c>
      <c r="C36" s="171" t="s">
        <v>485</v>
      </c>
      <c r="D36" s="167" t="s">
        <v>486</v>
      </c>
      <c r="E36" s="167" t="s">
        <v>146</v>
      </c>
      <c r="F36" s="168">
        <v>1</v>
      </c>
      <c r="G36" s="169"/>
      <c r="H36" s="169"/>
      <c r="I36" s="169">
        <f t="shared" si="0"/>
        <v>0</v>
      </c>
      <c r="J36" s="167">
        <f t="shared" si="1"/>
        <v>1.4</v>
      </c>
      <c r="K36" s="1">
        <f t="shared" si="2"/>
        <v>0</v>
      </c>
      <c r="L36" s="1"/>
      <c r="M36" s="1">
        <f>ROUND(F36*(H36),2)</f>
        <v>0</v>
      </c>
      <c r="N36" s="1">
        <v>1.4</v>
      </c>
      <c r="O36" s="1"/>
      <c r="P36" s="166"/>
      <c r="Q36" s="172"/>
      <c r="R36" s="172"/>
      <c r="S36" s="166"/>
      <c r="Z36">
        <v>0</v>
      </c>
    </row>
    <row r="37" spans="1:26" ht="24.95" customHeight="1" x14ac:dyDescent="0.25">
      <c r="A37" s="170"/>
      <c r="B37" s="167" t="s">
        <v>462</v>
      </c>
      <c r="C37" s="171" t="s">
        <v>487</v>
      </c>
      <c r="D37" s="167" t="s">
        <v>488</v>
      </c>
      <c r="E37" s="167" t="s">
        <v>146</v>
      </c>
      <c r="F37" s="168">
        <v>1</v>
      </c>
      <c r="G37" s="169"/>
      <c r="H37" s="169"/>
      <c r="I37" s="169">
        <f t="shared" si="0"/>
        <v>0</v>
      </c>
      <c r="J37" s="167">
        <f t="shared" si="1"/>
        <v>2.1</v>
      </c>
      <c r="K37" s="1">
        <f t="shared" si="2"/>
        <v>0</v>
      </c>
      <c r="L37" s="1">
        <f>ROUND(F37*(G37),2)</f>
        <v>0</v>
      </c>
      <c r="M37" s="1"/>
      <c r="N37" s="1">
        <v>2.1</v>
      </c>
      <c r="O37" s="1"/>
      <c r="P37" s="166"/>
      <c r="Q37" s="172"/>
      <c r="R37" s="172"/>
      <c r="S37" s="166"/>
      <c r="Z37">
        <v>0</v>
      </c>
    </row>
    <row r="38" spans="1:26" ht="24.95" customHeight="1" x14ac:dyDescent="0.25">
      <c r="A38" s="170"/>
      <c r="B38" s="167" t="s">
        <v>451</v>
      </c>
      <c r="C38" s="171" t="s">
        <v>489</v>
      </c>
      <c r="D38" s="167" t="s">
        <v>490</v>
      </c>
      <c r="E38" s="167" t="s">
        <v>146</v>
      </c>
      <c r="F38" s="168">
        <v>1</v>
      </c>
      <c r="G38" s="169"/>
      <c r="H38" s="169"/>
      <c r="I38" s="169">
        <f t="shared" si="0"/>
        <v>0</v>
      </c>
      <c r="J38" s="167">
        <f t="shared" si="1"/>
        <v>2.16</v>
      </c>
      <c r="K38" s="1">
        <f t="shared" si="2"/>
        <v>0</v>
      </c>
      <c r="L38" s="1"/>
      <c r="M38" s="1">
        <f>ROUND(F38*(H38),2)</f>
        <v>0</v>
      </c>
      <c r="N38" s="1">
        <v>2.16</v>
      </c>
      <c r="O38" s="1"/>
      <c r="P38" s="166"/>
      <c r="Q38" s="172"/>
      <c r="R38" s="172"/>
      <c r="S38" s="166"/>
      <c r="Z38">
        <v>0</v>
      </c>
    </row>
    <row r="39" spans="1:26" ht="24.95" customHeight="1" x14ac:dyDescent="0.25">
      <c r="A39" s="170"/>
      <c r="B39" s="167" t="s">
        <v>462</v>
      </c>
      <c r="C39" s="171" t="s">
        <v>491</v>
      </c>
      <c r="D39" s="167" t="s">
        <v>492</v>
      </c>
      <c r="E39" s="167" t="s">
        <v>146</v>
      </c>
      <c r="F39" s="168">
        <v>5</v>
      </c>
      <c r="G39" s="169"/>
      <c r="H39" s="169"/>
      <c r="I39" s="169">
        <f t="shared" si="0"/>
        <v>0</v>
      </c>
      <c r="J39" s="167">
        <f t="shared" si="1"/>
        <v>17.05</v>
      </c>
      <c r="K39" s="1">
        <f t="shared" si="2"/>
        <v>0</v>
      </c>
      <c r="L39" s="1">
        <f>ROUND(F39*(G39),2)</f>
        <v>0</v>
      </c>
      <c r="M39" s="1"/>
      <c r="N39" s="1">
        <v>3.41</v>
      </c>
      <c r="O39" s="1"/>
      <c r="P39" s="166"/>
      <c r="Q39" s="172"/>
      <c r="R39" s="172"/>
      <c r="S39" s="166"/>
      <c r="Z39">
        <v>0</v>
      </c>
    </row>
    <row r="40" spans="1:26" ht="24.95" customHeight="1" x14ac:dyDescent="0.25">
      <c r="A40" s="170"/>
      <c r="B40" s="167" t="s">
        <v>451</v>
      </c>
      <c r="C40" s="171" t="s">
        <v>493</v>
      </c>
      <c r="D40" s="167" t="s">
        <v>494</v>
      </c>
      <c r="E40" s="167" t="s">
        <v>146</v>
      </c>
      <c r="F40" s="168">
        <v>5</v>
      </c>
      <c r="G40" s="169"/>
      <c r="H40" s="169"/>
      <c r="I40" s="169">
        <f t="shared" si="0"/>
        <v>0</v>
      </c>
      <c r="J40" s="167">
        <f t="shared" si="1"/>
        <v>8.6999999999999993</v>
      </c>
      <c r="K40" s="1">
        <f t="shared" si="2"/>
        <v>0</v>
      </c>
      <c r="L40" s="1"/>
      <c r="M40" s="1">
        <f>ROUND(F40*(H40),2)</f>
        <v>0</v>
      </c>
      <c r="N40" s="1">
        <v>1.74</v>
      </c>
      <c r="O40" s="1"/>
      <c r="P40" s="166"/>
      <c r="Q40" s="172"/>
      <c r="R40" s="172"/>
      <c r="S40" s="166"/>
      <c r="Z40">
        <v>0</v>
      </c>
    </row>
    <row r="41" spans="1:26" ht="24.95" customHeight="1" x14ac:dyDescent="0.25">
      <c r="A41" s="170"/>
      <c r="B41" s="167" t="s">
        <v>462</v>
      </c>
      <c r="C41" s="171" t="s">
        <v>495</v>
      </c>
      <c r="D41" s="167" t="s">
        <v>496</v>
      </c>
      <c r="E41" s="167" t="s">
        <v>146</v>
      </c>
      <c r="F41" s="168">
        <v>1</v>
      </c>
      <c r="G41" s="169"/>
      <c r="H41" s="169"/>
      <c r="I41" s="169">
        <f t="shared" si="0"/>
        <v>0</v>
      </c>
      <c r="J41" s="167">
        <f t="shared" si="1"/>
        <v>22.45</v>
      </c>
      <c r="K41" s="1">
        <f t="shared" si="2"/>
        <v>0</v>
      </c>
      <c r="L41" s="1">
        <f t="shared" ref="L41:L47" si="3">ROUND(F41*(G41),2)</f>
        <v>0</v>
      </c>
      <c r="M41" s="1"/>
      <c r="N41" s="1">
        <v>22.45</v>
      </c>
      <c r="O41" s="1"/>
      <c r="P41" s="166"/>
      <c r="Q41" s="172"/>
      <c r="R41" s="172"/>
      <c r="S41" s="166"/>
      <c r="Z41">
        <v>0</v>
      </c>
    </row>
    <row r="42" spans="1:26" ht="24.95" customHeight="1" x14ac:dyDescent="0.25">
      <c r="A42" s="170"/>
      <c r="B42" s="167" t="s">
        <v>136</v>
      </c>
      <c r="C42" s="171" t="s">
        <v>497</v>
      </c>
      <c r="D42" s="167" t="s">
        <v>498</v>
      </c>
      <c r="E42" s="167" t="s">
        <v>146</v>
      </c>
      <c r="F42" s="168">
        <v>1</v>
      </c>
      <c r="G42" s="169"/>
      <c r="H42" s="169"/>
      <c r="I42" s="169">
        <f t="shared" si="0"/>
        <v>0</v>
      </c>
      <c r="J42" s="167">
        <f t="shared" si="1"/>
        <v>515</v>
      </c>
      <c r="K42" s="1">
        <f t="shared" si="2"/>
        <v>0</v>
      </c>
      <c r="L42" s="1">
        <f t="shared" si="3"/>
        <v>0</v>
      </c>
      <c r="M42" s="1"/>
      <c r="N42" s="1">
        <v>515</v>
      </c>
      <c r="O42" s="1"/>
      <c r="P42" s="166"/>
      <c r="Q42" s="172"/>
      <c r="R42" s="172"/>
      <c r="S42" s="166"/>
      <c r="Z42">
        <v>0</v>
      </c>
    </row>
    <row r="43" spans="1:26" ht="24.95" customHeight="1" x14ac:dyDescent="0.25">
      <c r="A43" s="170"/>
      <c r="B43" s="167" t="s">
        <v>462</v>
      </c>
      <c r="C43" s="171" t="s">
        <v>499</v>
      </c>
      <c r="D43" s="167" t="s">
        <v>500</v>
      </c>
      <c r="E43" s="167" t="s">
        <v>146</v>
      </c>
      <c r="F43" s="168">
        <v>11</v>
      </c>
      <c r="G43" s="169"/>
      <c r="H43" s="169"/>
      <c r="I43" s="169">
        <f t="shared" si="0"/>
        <v>0</v>
      </c>
      <c r="J43" s="167">
        <f t="shared" si="1"/>
        <v>49.39</v>
      </c>
      <c r="K43" s="1">
        <f t="shared" si="2"/>
        <v>0</v>
      </c>
      <c r="L43" s="1">
        <f t="shared" si="3"/>
        <v>0</v>
      </c>
      <c r="M43" s="1"/>
      <c r="N43" s="1">
        <v>4.49</v>
      </c>
      <c r="O43" s="1"/>
      <c r="P43" s="166"/>
      <c r="Q43" s="172"/>
      <c r="R43" s="172"/>
      <c r="S43" s="166"/>
      <c r="Z43">
        <v>0</v>
      </c>
    </row>
    <row r="44" spans="1:26" ht="24.95" customHeight="1" x14ac:dyDescent="0.25">
      <c r="A44" s="170"/>
      <c r="B44" s="167" t="s">
        <v>136</v>
      </c>
      <c r="C44" s="171" t="s">
        <v>501</v>
      </c>
      <c r="D44" s="167" t="s">
        <v>502</v>
      </c>
      <c r="E44" s="167" t="s">
        <v>146</v>
      </c>
      <c r="F44" s="168">
        <v>11</v>
      </c>
      <c r="G44" s="169"/>
      <c r="H44" s="169"/>
      <c r="I44" s="169">
        <f t="shared" si="0"/>
        <v>0</v>
      </c>
      <c r="J44" s="167">
        <f t="shared" si="1"/>
        <v>238.81</v>
      </c>
      <c r="K44" s="1">
        <f t="shared" si="2"/>
        <v>0</v>
      </c>
      <c r="L44" s="1">
        <f t="shared" si="3"/>
        <v>0</v>
      </c>
      <c r="M44" s="1"/>
      <c r="N44" s="1">
        <v>21.71</v>
      </c>
      <c r="O44" s="1"/>
      <c r="P44" s="166"/>
      <c r="Q44" s="172"/>
      <c r="R44" s="172"/>
      <c r="S44" s="166"/>
      <c r="Z44">
        <v>0</v>
      </c>
    </row>
    <row r="45" spans="1:26" ht="24.95" customHeight="1" x14ac:dyDescent="0.25">
      <c r="A45" s="170"/>
      <c r="B45" s="167" t="s">
        <v>136</v>
      </c>
      <c r="C45" s="171" t="s">
        <v>503</v>
      </c>
      <c r="D45" s="167" t="s">
        <v>504</v>
      </c>
      <c r="E45" s="167" t="s">
        <v>146</v>
      </c>
      <c r="F45" s="168">
        <v>3</v>
      </c>
      <c r="G45" s="169"/>
      <c r="H45" s="169"/>
      <c r="I45" s="169">
        <f t="shared" si="0"/>
        <v>0</v>
      </c>
      <c r="J45" s="167">
        <f t="shared" si="1"/>
        <v>75.06</v>
      </c>
      <c r="K45" s="1">
        <f t="shared" si="2"/>
        <v>0</v>
      </c>
      <c r="L45" s="1">
        <f t="shared" si="3"/>
        <v>0</v>
      </c>
      <c r="M45" s="1"/>
      <c r="N45" s="1">
        <v>25.02</v>
      </c>
      <c r="O45" s="1"/>
      <c r="P45" s="166"/>
      <c r="Q45" s="172"/>
      <c r="R45" s="172"/>
      <c r="S45" s="166"/>
      <c r="Z45">
        <v>0</v>
      </c>
    </row>
    <row r="46" spans="1:26" ht="24.95" customHeight="1" x14ac:dyDescent="0.25">
      <c r="A46" s="170"/>
      <c r="B46" s="167" t="s">
        <v>136</v>
      </c>
      <c r="C46" s="171" t="s">
        <v>505</v>
      </c>
      <c r="D46" s="167" t="s">
        <v>506</v>
      </c>
      <c r="E46" s="167" t="s">
        <v>146</v>
      </c>
      <c r="F46" s="168">
        <v>3</v>
      </c>
      <c r="G46" s="169"/>
      <c r="H46" s="169"/>
      <c r="I46" s="169">
        <f t="shared" si="0"/>
        <v>0</v>
      </c>
      <c r="J46" s="167">
        <f t="shared" si="1"/>
        <v>304.2</v>
      </c>
      <c r="K46" s="1">
        <f t="shared" si="2"/>
        <v>0</v>
      </c>
      <c r="L46" s="1">
        <f t="shared" si="3"/>
        <v>0</v>
      </c>
      <c r="M46" s="1"/>
      <c r="N46" s="1">
        <v>101.4</v>
      </c>
      <c r="O46" s="1"/>
      <c r="P46" s="166"/>
      <c r="Q46" s="172"/>
      <c r="R46" s="172"/>
      <c r="S46" s="166"/>
      <c r="Z46">
        <v>0</v>
      </c>
    </row>
    <row r="47" spans="1:26" ht="24.95" customHeight="1" x14ac:dyDescent="0.25">
      <c r="A47" s="170"/>
      <c r="B47" s="167" t="s">
        <v>462</v>
      </c>
      <c r="C47" s="171" t="s">
        <v>507</v>
      </c>
      <c r="D47" s="167" t="s">
        <v>508</v>
      </c>
      <c r="E47" s="167" t="s">
        <v>118</v>
      </c>
      <c r="F47" s="168">
        <v>81</v>
      </c>
      <c r="G47" s="169"/>
      <c r="H47" s="169"/>
      <c r="I47" s="169">
        <f t="shared" si="0"/>
        <v>0</v>
      </c>
      <c r="J47" s="167">
        <f t="shared" si="1"/>
        <v>102.06</v>
      </c>
      <c r="K47" s="1">
        <f t="shared" si="2"/>
        <v>0</v>
      </c>
      <c r="L47" s="1">
        <f t="shared" si="3"/>
        <v>0</v>
      </c>
      <c r="M47" s="1"/>
      <c r="N47" s="1">
        <v>1.26</v>
      </c>
      <c r="O47" s="1"/>
      <c r="P47" s="166"/>
      <c r="Q47" s="172"/>
      <c r="R47" s="172"/>
      <c r="S47" s="166"/>
      <c r="Z47">
        <v>0</v>
      </c>
    </row>
    <row r="48" spans="1:26" ht="24.95" customHeight="1" x14ac:dyDescent="0.25">
      <c r="A48" s="170"/>
      <c r="B48" s="167" t="s">
        <v>451</v>
      </c>
      <c r="C48" s="171" t="s">
        <v>509</v>
      </c>
      <c r="D48" s="167" t="s">
        <v>510</v>
      </c>
      <c r="E48" s="167" t="s">
        <v>434</v>
      </c>
      <c r="F48" s="168">
        <v>81</v>
      </c>
      <c r="G48" s="169"/>
      <c r="H48" s="169"/>
      <c r="I48" s="169">
        <f t="shared" si="0"/>
        <v>0</v>
      </c>
      <c r="J48" s="167">
        <f t="shared" si="1"/>
        <v>93.15</v>
      </c>
      <c r="K48" s="1">
        <f t="shared" si="2"/>
        <v>0</v>
      </c>
      <c r="L48" s="1"/>
      <c r="M48" s="1">
        <f>ROUND(F48*(H48),2)</f>
        <v>0</v>
      </c>
      <c r="N48" s="1">
        <v>1.1499999999999999</v>
      </c>
      <c r="O48" s="1"/>
      <c r="P48" s="166"/>
      <c r="Q48" s="172"/>
      <c r="R48" s="172"/>
      <c r="S48" s="166"/>
      <c r="Z48">
        <v>0</v>
      </c>
    </row>
    <row r="49" spans="1:26" ht="24.95" customHeight="1" x14ac:dyDescent="0.25">
      <c r="A49" s="170"/>
      <c r="B49" s="167" t="s">
        <v>136</v>
      </c>
      <c r="C49" s="171" t="s">
        <v>511</v>
      </c>
      <c r="D49" s="167" t="s">
        <v>512</v>
      </c>
      <c r="E49" s="167" t="s">
        <v>118</v>
      </c>
      <c r="F49" s="168">
        <v>3</v>
      </c>
      <c r="G49" s="169"/>
      <c r="H49" s="169"/>
      <c r="I49" s="169">
        <f t="shared" si="0"/>
        <v>0</v>
      </c>
      <c r="J49" s="167">
        <f t="shared" si="1"/>
        <v>1.98</v>
      </c>
      <c r="K49" s="1">
        <f t="shared" si="2"/>
        <v>0</v>
      </c>
      <c r="L49" s="1">
        <f t="shared" ref="L49:L58" si="4">ROUND(F49*(G49),2)</f>
        <v>0</v>
      </c>
      <c r="M49" s="1"/>
      <c r="N49" s="1">
        <v>0.66</v>
      </c>
      <c r="O49" s="1"/>
      <c r="P49" s="166"/>
      <c r="Q49" s="172"/>
      <c r="R49" s="172"/>
      <c r="S49" s="166"/>
      <c r="Z49">
        <v>0</v>
      </c>
    </row>
    <row r="50" spans="1:26" ht="24.95" customHeight="1" x14ac:dyDescent="0.25">
      <c r="A50" s="170"/>
      <c r="B50" s="167" t="s">
        <v>136</v>
      </c>
      <c r="C50" s="171" t="s">
        <v>513</v>
      </c>
      <c r="D50" s="167" t="s">
        <v>514</v>
      </c>
      <c r="E50" s="167" t="s">
        <v>118</v>
      </c>
      <c r="F50" s="168">
        <v>3</v>
      </c>
      <c r="G50" s="169"/>
      <c r="H50" s="169"/>
      <c r="I50" s="169">
        <f t="shared" si="0"/>
        <v>0</v>
      </c>
      <c r="J50" s="167">
        <f t="shared" si="1"/>
        <v>1.44</v>
      </c>
      <c r="K50" s="1">
        <f t="shared" si="2"/>
        <v>0</v>
      </c>
      <c r="L50" s="1">
        <f t="shared" si="4"/>
        <v>0</v>
      </c>
      <c r="M50" s="1"/>
      <c r="N50" s="1">
        <v>0.48</v>
      </c>
      <c r="O50" s="1"/>
      <c r="P50" s="166"/>
      <c r="Q50" s="172"/>
      <c r="R50" s="172"/>
      <c r="S50" s="166"/>
      <c r="Z50">
        <v>0</v>
      </c>
    </row>
    <row r="51" spans="1:26" ht="24.95" customHeight="1" x14ac:dyDescent="0.25">
      <c r="A51" s="170"/>
      <c r="B51" s="167" t="s">
        <v>136</v>
      </c>
      <c r="C51" s="171" t="s">
        <v>515</v>
      </c>
      <c r="D51" s="167" t="s">
        <v>516</v>
      </c>
      <c r="E51" s="167" t="s">
        <v>118</v>
      </c>
      <c r="F51" s="168">
        <v>48</v>
      </c>
      <c r="G51" s="169"/>
      <c r="H51" s="169"/>
      <c r="I51" s="169">
        <f t="shared" si="0"/>
        <v>0</v>
      </c>
      <c r="J51" s="167">
        <f t="shared" si="1"/>
        <v>30.24</v>
      </c>
      <c r="K51" s="1">
        <f t="shared" si="2"/>
        <v>0</v>
      </c>
      <c r="L51" s="1">
        <f t="shared" si="4"/>
        <v>0</v>
      </c>
      <c r="M51" s="1"/>
      <c r="N51" s="1">
        <v>0.63</v>
      </c>
      <c r="O51" s="1"/>
      <c r="P51" s="166"/>
      <c r="Q51" s="172"/>
      <c r="R51" s="172"/>
      <c r="S51" s="166"/>
      <c r="Z51">
        <v>0</v>
      </c>
    </row>
    <row r="52" spans="1:26" ht="24.95" customHeight="1" x14ac:dyDescent="0.25">
      <c r="A52" s="170"/>
      <c r="B52" s="167" t="s">
        <v>136</v>
      </c>
      <c r="C52" s="171" t="s">
        <v>517</v>
      </c>
      <c r="D52" s="167" t="s">
        <v>518</v>
      </c>
      <c r="E52" s="167" t="s">
        <v>118</v>
      </c>
      <c r="F52" s="168">
        <v>48</v>
      </c>
      <c r="G52" s="169"/>
      <c r="H52" s="169"/>
      <c r="I52" s="169">
        <f t="shared" si="0"/>
        <v>0</v>
      </c>
      <c r="J52" s="167">
        <f t="shared" si="1"/>
        <v>19.2</v>
      </c>
      <c r="K52" s="1">
        <f t="shared" si="2"/>
        <v>0</v>
      </c>
      <c r="L52" s="1">
        <f t="shared" si="4"/>
        <v>0</v>
      </c>
      <c r="M52" s="1"/>
      <c r="N52" s="1">
        <v>0.4</v>
      </c>
      <c r="O52" s="1"/>
      <c r="P52" s="166"/>
      <c r="Q52" s="172"/>
      <c r="R52" s="172"/>
      <c r="S52" s="166"/>
      <c r="Z52">
        <v>0</v>
      </c>
    </row>
    <row r="53" spans="1:26" ht="24.95" customHeight="1" x14ac:dyDescent="0.25">
      <c r="A53" s="170"/>
      <c r="B53" s="167" t="s">
        <v>136</v>
      </c>
      <c r="C53" s="171" t="s">
        <v>519</v>
      </c>
      <c r="D53" s="167" t="s">
        <v>520</v>
      </c>
      <c r="E53" s="167" t="s">
        <v>118</v>
      </c>
      <c r="F53" s="168">
        <v>25</v>
      </c>
      <c r="G53" s="169"/>
      <c r="H53" s="169"/>
      <c r="I53" s="169">
        <f t="shared" si="0"/>
        <v>0</v>
      </c>
      <c r="J53" s="167">
        <f t="shared" si="1"/>
        <v>17.75</v>
      </c>
      <c r="K53" s="1">
        <f t="shared" si="2"/>
        <v>0</v>
      </c>
      <c r="L53" s="1">
        <f t="shared" si="4"/>
        <v>0</v>
      </c>
      <c r="M53" s="1"/>
      <c r="N53" s="1">
        <v>0.71</v>
      </c>
      <c r="O53" s="1"/>
      <c r="P53" s="166"/>
      <c r="Q53" s="172"/>
      <c r="R53" s="172"/>
      <c r="S53" s="166"/>
      <c r="Z53">
        <v>0</v>
      </c>
    </row>
    <row r="54" spans="1:26" ht="24.95" customHeight="1" x14ac:dyDescent="0.25">
      <c r="A54" s="170"/>
      <c r="B54" s="167" t="s">
        <v>136</v>
      </c>
      <c r="C54" s="171" t="s">
        <v>521</v>
      </c>
      <c r="D54" s="167" t="s">
        <v>522</v>
      </c>
      <c r="E54" s="167" t="s">
        <v>118</v>
      </c>
      <c r="F54" s="168">
        <v>25</v>
      </c>
      <c r="G54" s="169"/>
      <c r="H54" s="169"/>
      <c r="I54" s="169">
        <f t="shared" si="0"/>
        <v>0</v>
      </c>
      <c r="J54" s="167">
        <f t="shared" si="1"/>
        <v>15.75</v>
      </c>
      <c r="K54" s="1">
        <f t="shared" si="2"/>
        <v>0</v>
      </c>
      <c r="L54" s="1">
        <f t="shared" si="4"/>
        <v>0</v>
      </c>
      <c r="M54" s="1"/>
      <c r="N54" s="1">
        <v>0.63</v>
      </c>
      <c r="O54" s="1"/>
      <c r="P54" s="166"/>
      <c r="Q54" s="172"/>
      <c r="R54" s="172"/>
      <c r="S54" s="166"/>
      <c r="Z54">
        <v>0</v>
      </c>
    </row>
    <row r="55" spans="1:26" ht="24.95" customHeight="1" x14ac:dyDescent="0.25">
      <c r="A55" s="170"/>
      <c r="B55" s="167" t="s">
        <v>136</v>
      </c>
      <c r="C55" s="171" t="s">
        <v>523</v>
      </c>
      <c r="D55" s="167" t="s">
        <v>524</v>
      </c>
      <c r="E55" s="167" t="s">
        <v>118</v>
      </c>
      <c r="F55" s="168">
        <v>10</v>
      </c>
      <c r="G55" s="169"/>
      <c r="H55" s="169"/>
      <c r="I55" s="169">
        <f t="shared" si="0"/>
        <v>0</v>
      </c>
      <c r="J55" s="167">
        <f t="shared" si="1"/>
        <v>6.6</v>
      </c>
      <c r="K55" s="1">
        <f t="shared" si="2"/>
        <v>0</v>
      </c>
      <c r="L55" s="1">
        <f t="shared" si="4"/>
        <v>0</v>
      </c>
      <c r="M55" s="1"/>
      <c r="N55" s="1">
        <v>0.66</v>
      </c>
      <c r="O55" s="1"/>
      <c r="P55" s="166"/>
      <c r="Q55" s="172"/>
      <c r="R55" s="172"/>
      <c r="S55" s="166"/>
      <c r="Z55">
        <v>0</v>
      </c>
    </row>
    <row r="56" spans="1:26" ht="24.95" customHeight="1" x14ac:dyDescent="0.25">
      <c r="A56" s="170"/>
      <c r="B56" s="167" t="s">
        <v>136</v>
      </c>
      <c r="C56" s="171" t="s">
        <v>525</v>
      </c>
      <c r="D56" s="167" t="s">
        <v>526</v>
      </c>
      <c r="E56" s="167" t="s">
        <v>118</v>
      </c>
      <c r="F56" s="168">
        <v>10</v>
      </c>
      <c r="G56" s="169"/>
      <c r="H56" s="169"/>
      <c r="I56" s="169">
        <f t="shared" si="0"/>
        <v>0</v>
      </c>
      <c r="J56" s="167">
        <f t="shared" si="1"/>
        <v>5.4</v>
      </c>
      <c r="K56" s="1">
        <f t="shared" si="2"/>
        <v>0</v>
      </c>
      <c r="L56" s="1">
        <f t="shared" si="4"/>
        <v>0</v>
      </c>
      <c r="M56" s="1"/>
      <c r="N56" s="1">
        <v>0.54</v>
      </c>
      <c r="O56" s="1"/>
      <c r="P56" s="166"/>
      <c r="Q56" s="172"/>
      <c r="R56" s="172"/>
      <c r="S56" s="166"/>
      <c r="Z56">
        <v>0</v>
      </c>
    </row>
    <row r="57" spans="1:26" ht="24.95" customHeight="1" x14ac:dyDescent="0.25">
      <c r="A57" s="170"/>
      <c r="B57" s="167" t="s">
        <v>136</v>
      </c>
      <c r="C57" s="171" t="s">
        <v>527</v>
      </c>
      <c r="D57" s="167" t="s">
        <v>528</v>
      </c>
      <c r="E57" s="167" t="s">
        <v>118</v>
      </c>
      <c r="F57" s="168">
        <v>40</v>
      </c>
      <c r="G57" s="169"/>
      <c r="H57" s="169"/>
      <c r="I57" s="169">
        <f t="shared" si="0"/>
        <v>0</v>
      </c>
      <c r="J57" s="167">
        <f t="shared" si="1"/>
        <v>41.2</v>
      </c>
      <c r="K57" s="1">
        <f t="shared" si="2"/>
        <v>0</v>
      </c>
      <c r="L57" s="1">
        <f t="shared" si="4"/>
        <v>0</v>
      </c>
      <c r="M57" s="1"/>
      <c r="N57" s="1">
        <v>1.03</v>
      </c>
      <c r="O57" s="1"/>
      <c r="P57" s="166"/>
      <c r="Q57" s="172"/>
      <c r="R57" s="172"/>
      <c r="S57" s="166"/>
      <c r="Z57">
        <v>0</v>
      </c>
    </row>
    <row r="58" spans="1:26" ht="24.95" customHeight="1" x14ac:dyDescent="0.25">
      <c r="A58" s="170"/>
      <c r="B58" s="167" t="s">
        <v>136</v>
      </c>
      <c r="C58" s="171" t="s">
        <v>529</v>
      </c>
      <c r="D58" s="167" t="s">
        <v>530</v>
      </c>
      <c r="E58" s="167" t="s">
        <v>118</v>
      </c>
      <c r="F58" s="168">
        <v>40</v>
      </c>
      <c r="G58" s="169"/>
      <c r="H58" s="169"/>
      <c r="I58" s="169">
        <f t="shared" si="0"/>
        <v>0</v>
      </c>
      <c r="J58" s="167">
        <f t="shared" si="1"/>
        <v>204</v>
      </c>
      <c r="K58" s="1">
        <f t="shared" si="2"/>
        <v>0</v>
      </c>
      <c r="L58" s="1">
        <f t="shared" si="4"/>
        <v>0</v>
      </c>
      <c r="M58" s="1"/>
      <c r="N58" s="1">
        <v>5.0999999999999996</v>
      </c>
      <c r="O58" s="1"/>
      <c r="P58" s="166"/>
      <c r="Q58" s="172"/>
      <c r="R58" s="172"/>
      <c r="S58" s="166"/>
      <c r="Z58">
        <v>0</v>
      </c>
    </row>
    <row r="59" spans="1:26" ht="24.95" customHeight="1" x14ac:dyDescent="0.25">
      <c r="A59" s="170"/>
      <c r="B59" s="167" t="s">
        <v>531</v>
      </c>
      <c r="C59" s="171" t="s">
        <v>532</v>
      </c>
      <c r="D59" s="167" t="s">
        <v>533</v>
      </c>
      <c r="E59" s="167" t="s">
        <v>236</v>
      </c>
      <c r="F59" s="168">
        <v>1</v>
      </c>
      <c r="G59" s="174"/>
      <c r="H59" s="174"/>
      <c r="I59" s="174">
        <f t="shared" si="0"/>
        <v>0</v>
      </c>
      <c r="J59" s="167">
        <f t="shared" si="1"/>
        <v>32.79</v>
      </c>
      <c r="K59" s="1">
        <f t="shared" si="2"/>
        <v>0</v>
      </c>
      <c r="L59" s="1"/>
      <c r="M59" s="1">
        <f>ROUND(F59*(H59),2)</f>
        <v>0</v>
      </c>
      <c r="N59" s="1">
        <v>32.79</v>
      </c>
      <c r="O59" s="1"/>
      <c r="P59" s="166"/>
      <c r="Q59" s="172"/>
      <c r="R59" s="172"/>
      <c r="S59" s="166"/>
      <c r="Z59">
        <v>0</v>
      </c>
    </row>
    <row r="60" spans="1:26" ht="24.95" customHeight="1" x14ac:dyDescent="0.25">
      <c r="A60" s="170"/>
      <c r="B60" s="167" t="s">
        <v>531</v>
      </c>
      <c r="C60" s="171" t="s">
        <v>534</v>
      </c>
      <c r="D60" s="167" t="s">
        <v>535</v>
      </c>
      <c r="E60" s="167" t="s">
        <v>236</v>
      </c>
      <c r="F60" s="168">
        <v>3</v>
      </c>
      <c r="G60" s="174"/>
      <c r="H60" s="174"/>
      <c r="I60" s="174">
        <f t="shared" si="0"/>
        <v>0</v>
      </c>
      <c r="J60" s="167">
        <f t="shared" si="1"/>
        <v>81.33</v>
      </c>
      <c r="K60" s="1">
        <f t="shared" si="2"/>
        <v>0</v>
      </c>
      <c r="L60" s="1"/>
      <c r="M60" s="1">
        <f>ROUND(F60*(H60),2)</f>
        <v>0</v>
      </c>
      <c r="N60" s="1">
        <v>27.11</v>
      </c>
      <c r="O60" s="1"/>
      <c r="P60" s="166"/>
      <c r="Q60" s="172"/>
      <c r="R60" s="172"/>
      <c r="S60" s="166"/>
      <c r="Z60">
        <v>0</v>
      </c>
    </row>
    <row r="61" spans="1:26" ht="24.95" customHeight="1" x14ac:dyDescent="0.25">
      <c r="A61" s="170"/>
      <c r="B61" s="167" t="s">
        <v>531</v>
      </c>
      <c r="C61" s="171" t="s">
        <v>536</v>
      </c>
      <c r="D61" s="167" t="s">
        <v>537</v>
      </c>
      <c r="E61" s="167" t="s">
        <v>236</v>
      </c>
      <c r="F61" s="168">
        <v>1</v>
      </c>
      <c r="G61" s="174"/>
      <c r="H61" s="174"/>
      <c r="I61" s="174">
        <f t="shared" si="0"/>
        <v>0</v>
      </c>
      <c r="J61" s="167">
        <f t="shared" si="1"/>
        <v>32.79</v>
      </c>
      <c r="K61" s="1">
        <f t="shared" si="2"/>
        <v>0</v>
      </c>
      <c r="L61" s="1"/>
      <c r="M61" s="1">
        <f>ROUND(F61*(H61),2)</f>
        <v>0</v>
      </c>
      <c r="N61" s="1">
        <v>32.79</v>
      </c>
      <c r="O61" s="1"/>
      <c r="P61" s="166"/>
      <c r="Q61" s="172"/>
      <c r="R61" s="172"/>
      <c r="S61" s="166"/>
      <c r="Z61">
        <v>0</v>
      </c>
    </row>
    <row r="62" spans="1:26" ht="24.95" customHeight="1" x14ac:dyDescent="0.25">
      <c r="A62" s="170"/>
      <c r="B62" s="167" t="s">
        <v>531</v>
      </c>
      <c r="C62" s="171" t="s">
        <v>538</v>
      </c>
      <c r="D62" s="167" t="s">
        <v>539</v>
      </c>
      <c r="E62" s="167" t="s">
        <v>146</v>
      </c>
      <c r="F62" s="168">
        <v>1</v>
      </c>
      <c r="G62" s="169"/>
      <c r="H62" s="169"/>
      <c r="I62" s="169">
        <f t="shared" si="0"/>
        <v>0</v>
      </c>
      <c r="J62" s="167">
        <f t="shared" si="1"/>
        <v>150</v>
      </c>
      <c r="K62" s="1">
        <f t="shared" si="2"/>
        <v>0</v>
      </c>
      <c r="L62" s="1"/>
      <c r="M62" s="1">
        <f>ROUND(F62*(H62),2)</f>
        <v>0</v>
      </c>
      <c r="N62" s="1">
        <v>150</v>
      </c>
      <c r="O62" s="1"/>
      <c r="P62" s="166"/>
      <c r="Q62" s="172"/>
      <c r="R62" s="172"/>
      <c r="S62" s="166"/>
      <c r="Z62">
        <v>0</v>
      </c>
    </row>
    <row r="63" spans="1:26" x14ac:dyDescent="0.25">
      <c r="A63" s="155"/>
      <c r="B63" s="155"/>
      <c r="C63" s="155"/>
      <c r="D63" s="155" t="s">
        <v>445</v>
      </c>
      <c r="E63" s="155"/>
      <c r="F63" s="166"/>
      <c r="G63" s="158"/>
      <c r="H63" s="158">
        <f>ROUND((SUM(M17:M62))/1,2)</f>
        <v>0</v>
      </c>
      <c r="I63" s="158">
        <f>ROUND((SUM(I17:I62))/1,2)</f>
        <v>0</v>
      </c>
      <c r="J63" s="155"/>
      <c r="K63" s="155"/>
      <c r="L63" s="155">
        <f>ROUND((SUM(L17:L62))/1,2)</f>
        <v>0</v>
      </c>
      <c r="M63" s="155">
        <f>ROUND((SUM(M17:M62))/1,2)</f>
        <v>0</v>
      </c>
      <c r="N63" s="155"/>
      <c r="O63" s="155"/>
      <c r="P63" s="173">
        <f>ROUND((SUM(P17:P62))/1,2)</f>
        <v>0</v>
      </c>
      <c r="Q63" s="152"/>
      <c r="R63" s="152"/>
      <c r="S63" s="173">
        <f>ROUND((SUM(S17:S62))/1,2)</f>
        <v>0</v>
      </c>
      <c r="T63" s="152"/>
      <c r="U63" s="152"/>
      <c r="V63" s="152"/>
      <c r="W63" s="152"/>
      <c r="X63" s="152"/>
      <c r="Y63" s="152"/>
      <c r="Z63" s="152"/>
    </row>
    <row r="64" spans="1:26" x14ac:dyDescent="0.25">
      <c r="A64" s="1"/>
      <c r="B64" s="1"/>
      <c r="C64" s="1"/>
      <c r="D64" s="1"/>
      <c r="E64" s="1"/>
      <c r="F64" s="162"/>
      <c r="G64" s="148"/>
      <c r="H64" s="148"/>
      <c r="I64" s="148"/>
      <c r="J64" s="1"/>
      <c r="K64" s="1"/>
      <c r="L64" s="1"/>
      <c r="M64" s="1"/>
      <c r="N64" s="1"/>
      <c r="O64" s="1"/>
      <c r="P64" s="1"/>
      <c r="S64" s="1"/>
    </row>
    <row r="65" spans="1:26" x14ac:dyDescent="0.25">
      <c r="A65" s="155"/>
      <c r="B65" s="155"/>
      <c r="C65" s="155"/>
      <c r="D65" s="155" t="s">
        <v>446</v>
      </c>
      <c r="E65" s="155"/>
      <c r="F65" s="166"/>
      <c r="G65" s="156"/>
      <c r="H65" s="156"/>
      <c r="I65" s="156"/>
      <c r="J65" s="155"/>
      <c r="K65" s="155"/>
      <c r="L65" s="155"/>
      <c r="M65" s="155"/>
      <c r="N65" s="155"/>
      <c r="O65" s="155"/>
      <c r="P65" s="155"/>
      <c r="Q65" s="152"/>
      <c r="R65" s="152"/>
      <c r="S65" s="155"/>
      <c r="T65" s="152"/>
      <c r="U65" s="152"/>
      <c r="V65" s="152"/>
      <c r="W65" s="152"/>
      <c r="X65" s="152"/>
      <c r="Y65" s="152"/>
      <c r="Z65" s="152"/>
    </row>
    <row r="66" spans="1:26" ht="24.95" customHeight="1" x14ac:dyDescent="0.25">
      <c r="A66" s="170"/>
      <c r="B66" s="167" t="s">
        <v>540</v>
      </c>
      <c r="C66" s="171" t="s">
        <v>541</v>
      </c>
      <c r="D66" s="167" t="s">
        <v>542</v>
      </c>
      <c r="E66" s="167" t="s">
        <v>146</v>
      </c>
      <c r="F66" s="168">
        <v>3</v>
      </c>
      <c r="G66" s="169"/>
      <c r="H66" s="169"/>
      <c r="I66" s="169">
        <f t="shared" ref="I66:I75" si="5">ROUND(F66*(G66+H66),2)</f>
        <v>0</v>
      </c>
      <c r="J66" s="167">
        <f t="shared" ref="J66:J75" si="6">ROUND(F66*(N66),2)</f>
        <v>99.57</v>
      </c>
      <c r="K66" s="1">
        <f t="shared" ref="K66:K75" si="7">ROUND(F66*(O66),2)</f>
        <v>0</v>
      </c>
      <c r="L66" s="1">
        <f>ROUND(F66*(G66),2)</f>
        <v>0</v>
      </c>
      <c r="M66" s="1"/>
      <c r="N66" s="1">
        <v>33.19</v>
      </c>
      <c r="O66" s="1"/>
      <c r="P66" s="166"/>
      <c r="Q66" s="172"/>
      <c r="R66" s="172"/>
      <c r="S66" s="166"/>
      <c r="Z66">
        <v>0</v>
      </c>
    </row>
    <row r="67" spans="1:26" ht="24.95" customHeight="1" x14ac:dyDescent="0.25">
      <c r="A67" s="170"/>
      <c r="B67" s="167" t="s">
        <v>540</v>
      </c>
      <c r="C67" s="171" t="s">
        <v>543</v>
      </c>
      <c r="D67" s="167" t="s">
        <v>544</v>
      </c>
      <c r="E67" s="167" t="s">
        <v>118</v>
      </c>
      <c r="F67" s="168">
        <v>35</v>
      </c>
      <c r="G67" s="169"/>
      <c r="H67" s="169"/>
      <c r="I67" s="169">
        <f t="shared" si="5"/>
        <v>0</v>
      </c>
      <c r="J67" s="167">
        <f t="shared" si="6"/>
        <v>166.95</v>
      </c>
      <c r="K67" s="1">
        <f t="shared" si="7"/>
        <v>0</v>
      </c>
      <c r="L67" s="1">
        <f>ROUND(F67*(G67),2)</f>
        <v>0</v>
      </c>
      <c r="M67" s="1"/>
      <c r="N67" s="1">
        <v>4.7699999999999996</v>
      </c>
      <c r="O67" s="1"/>
      <c r="P67" s="166"/>
      <c r="Q67" s="172"/>
      <c r="R67" s="172"/>
      <c r="S67" s="166"/>
      <c r="Z67">
        <v>0</v>
      </c>
    </row>
    <row r="68" spans="1:26" ht="24.95" customHeight="1" x14ac:dyDescent="0.25">
      <c r="A68" s="170"/>
      <c r="B68" s="167" t="s">
        <v>540</v>
      </c>
      <c r="C68" s="171" t="s">
        <v>545</v>
      </c>
      <c r="D68" s="167" t="s">
        <v>546</v>
      </c>
      <c r="E68" s="167" t="s">
        <v>118</v>
      </c>
      <c r="F68" s="168">
        <v>13</v>
      </c>
      <c r="G68" s="169"/>
      <c r="H68" s="169"/>
      <c r="I68" s="169">
        <f t="shared" si="5"/>
        <v>0</v>
      </c>
      <c r="J68" s="167">
        <f t="shared" si="6"/>
        <v>117.78</v>
      </c>
      <c r="K68" s="1">
        <f t="shared" si="7"/>
        <v>0</v>
      </c>
      <c r="L68" s="1">
        <f>ROUND(F68*(G68),2)</f>
        <v>0</v>
      </c>
      <c r="M68" s="1"/>
      <c r="N68" s="1">
        <v>9.06</v>
      </c>
      <c r="O68" s="1"/>
      <c r="P68" s="166"/>
      <c r="Q68" s="172"/>
      <c r="R68" s="172"/>
      <c r="S68" s="166"/>
      <c r="Z68">
        <v>0</v>
      </c>
    </row>
    <row r="69" spans="1:26" ht="24.95" customHeight="1" x14ac:dyDescent="0.25">
      <c r="A69" s="170"/>
      <c r="B69" s="167" t="s">
        <v>540</v>
      </c>
      <c r="C69" s="171" t="s">
        <v>547</v>
      </c>
      <c r="D69" s="167" t="s">
        <v>548</v>
      </c>
      <c r="E69" s="167" t="s">
        <v>118</v>
      </c>
      <c r="F69" s="168">
        <v>48</v>
      </c>
      <c r="G69" s="169"/>
      <c r="H69" s="169"/>
      <c r="I69" s="169">
        <f t="shared" si="5"/>
        <v>0</v>
      </c>
      <c r="J69" s="167">
        <f t="shared" si="6"/>
        <v>248.16</v>
      </c>
      <c r="K69" s="1">
        <f t="shared" si="7"/>
        <v>0</v>
      </c>
      <c r="L69" s="1">
        <f>ROUND(F69*(G69),2)</f>
        <v>0</v>
      </c>
      <c r="M69" s="1"/>
      <c r="N69" s="1">
        <v>5.17</v>
      </c>
      <c r="O69" s="1"/>
      <c r="P69" s="166"/>
      <c r="Q69" s="172"/>
      <c r="R69" s="172"/>
      <c r="S69" s="166"/>
      <c r="Z69">
        <v>0</v>
      </c>
    </row>
    <row r="70" spans="1:26" ht="24.95" customHeight="1" x14ac:dyDescent="0.25">
      <c r="A70" s="170"/>
      <c r="B70" s="167" t="s">
        <v>380</v>
      </c>
      <c r="C70" s="171" t="s">
        <v>549</v>
      </c>
      <c r="D70" s="167" t="s">
        <v>550</v>
      </c>
      <c r="E70" s="167" t="s">
        <v>114</v>
      </c>
      <c r="F70" s="168">
        <v>3.92</v>
      </c>
      <c r="G70" s="169"/>
      <c r="H70" s="169"/>
      <c r="I70" s="169">
        <f t="shared" si="5"/>
        <v>0</v>
      </c>
      <c r="J70" s="167">
        <f t="shared" si="6"/>
        <v>53.31</v>
      </c>
      <c r="K70" s="1">
        <f t="shared" si="7"/>
        <v>0</v>
      </c>
      <c r="L70" s="1"/>
      <c r="M70" s="1">
        <f>ROUND(F70*(H70),2)</f>
        <v>0</v>
      </c>
      <c r="N70" s="1">
        <v>13.6</v>
      </c>
      <c r="O70" s="1"/>
      <c r="P70" s="166"/>
      <c r="Q70" s="172"/>
      <c r="R70" s="172"/>
      <c r="S70" s="166"/>
      <c r="Z70">
        <v>0</v>
      </c>
    </row>
    <row r="71" spans="1:26" ht="24.95" customHeight="1" x14ac:dyDescent="0.25">
      <c r="A71" s="170"/>
      <c r="B71" s="167" t="s">
        <v>540</v>
      </c>
      <c r="C71" s="171" t="s">
        <v>551</v>
      </c>
      <c r="D71" s="167" t="s">
        <v>552</v>
      </c>
      <c r="E71" s="167" t="s">
        <v>118</v>
      </c>
      <c r="F71" s="168">
        <v>48</v>
      </c>
      <c r="G71" s="169"/>
      <c r="H71" s="169"/>
      <c r="I71" s="169">
        <f t="shared" si="5"/>
        <v>0</v>
      </c>
      <c r="J71" s="167">
        <f t="shared" si="6"/>
        <v>20.64</v>
      </c>
      <c r="K71" s="1">
        <f t="shared" si="7"/>
        <v>0</v>
      </c>
      <c r="L71" s="1">
        <f>ROUND(F71*(G71),2)</f>
        <v>0</v>
      </c>
      <c r="M71" s="1"/>
      <c r="N71" s="1">
        <v>0.43</v>
      </c>
      <c r="O71" s="1"/>
      <c r="P71" s="166"/>
      <c r="Q71" s="172"/>
      <c r="R71" s="172"/>
      <c r="S71" s="166"/>
      <c r="Z71">
        <v>0</v>
      </c>
    </row>
    <row r="72" spans="1:26" ht="24.95" customHeight="1" x14ac:dyDescent="0.25">
      <c r="A72" s="170"/>
      <c r="B72" s="167" t="s">
        <v>167</v>
      </c>
      <c r="C72" s="171" t="s">
        <v>553</v>
      </c>
      <c r="D72" s="167" t="s">
        <v>554</v>
      </c>
      <c r="E72" s="167" t="s">
        <v>118</v>
      </c>
      <c r="F72" s="168">
        <v>48</v>
      </c>
      <c r="G72" s="169"/>
      <c r="H72" s="169"/>
      <c r="I72" s="169">
        <f t="shared" si="5"/>
        <v>0</v>
      </c>
      <c r="J72" s="167">
        <f t="shared" si="6"/>
        <v>24.48</v>
      </c>
      <c r="K72" s="1">
        <f t="shared" si="7"/>
        <v>0</v>
      </c>
      <c r="L72" s="1"/>
      <c r="M72" s="1">
        <f>ROUND(F72*(H72),2)</f>
        <v>0</v>
      </c>
      <c r="N72" s="1">
        <v>0.51</v>
      </c>
      <c r="O72" s="1"/>
      <c r="P72" s="166"/>
      <c r="Q72" s="172"/>
      <c r="R72" s="172"/>
      <c r="S72" s="166"/>
      <c r="Z72">
        <v>0</v>
      </c>
    </row>
    <row r="73" spans="1:26" ht="24.95" customHeight="1" x14ac:dyDescent="0.25">
      <c r="A73" s="170"/>
      <c r="B73" s="167" t="s">
        <v>540</v>
      </c>
      <c r="C73" s="171" t="s">
        <v>555</v>
      </c>
      <c r="D73" s="167" t="s">
        <v>556</v>
      </c>
      <c r="E73" s="167" t="s">
        <v>118</v>
      </c>
      <c r="F73" s="168">
        <v>35</v>
      </c>
      <c r="G73" s="169"/>
      <c r="H73" s="169"/>
      <c r="I73" s="169">
        <f t="shared" si="5"/>
        <v>0</v>
      </c>
      <c r="J73" s="167">
        <f t="shared" si="6"/>
        <v>63</v>
      </c>
      <c r="K73" s="1">
        <f t="shared" si="7"/>
        <v>0</v>
      </c>
      <c r="L73" s="1">
        <f>ROUND(F73*(G73),2)</f>
        <v>0</v>
      </c>
      <c r="M73" s="1"/>
      <c r="N73" s="1">
        <v>1.8</v>
      </c>
      <c r="O73" s="1"/>
      <c r="P73" s="166"/>
      <c r="Q73" s="172"/>
      <c r="R73" s="172"/>
      <c r="S73" s="166"/>
      <c r="Z73">
        <v>0</v>
      </c>
    </row>
    <row r="74" spans="1:26" ht="24.95" customHeight="1" x14ac:dyDescent="0.25">
      <c r="A74" s="170"/>
      <c r="B74" s="167" t="s">
        <v>540</v>
      </c>
      <c r="C74" s="171" t="s">
        <v>557</v>
      </c>
      <c r="D74" s="167" t="s">
        <v>558</v>
      </c>
      <c r="E74" s="167" t="s">
        <v>118</v>
      </c>
      <c r="F74" s="168">
        <v>13</v>
      </c>
      <c r="G74" s="169"/>
      <c r="H74" s="169"/>
      <c r="I74" s="169">
        <f t="shared" si="5"/>
        <v>0</v>
      </c>
      <c r="J74" s="167">
        <f t="shared" si="6"/>
        <v>50.7</v>
      </c>
      <c r="K74" s="1">
        <f t="shared" si="7"/>
        <v>0</v>
      </c>
      <c r="L74" s="1">
        <f>ROUND(F74*(G74),2)</f>
        <v>0</v>
      </c>
      <c r="M74" s="1"/>
      <c r="N74" s="1">
        <v>3.9</v>
      </c>
      <c r="O74" s="1"/>
      <c r="P74" s="166"/>
      <c r="Q74" s="172"/>
      <c r="R74" s="172"/>
      <c r="S74" s="166"/>
      <c r="Z74">
        <v>0</v>
      </c>
    </row>
    <row r="75" spans="1:26" ht="24.95" customHeight="1" x14ac:dyDescent="0.25">
      <c r="A75" s="170"/>
      <c r="B75" s="167" t="s">
        <v>531</v>
      </c>
      <c r="C75" s="171" t="s">
        <v>536</v>
      </c>
      <c r="D75" s="167" t="s">
        <v>537</v>
      </c>
      <c r="E75" s="167" t="s">
        <v>236</v>
      </c>
      <c r="F75" s="168">
        <v>1</v>
      </c>
      <c r="G75" s="174"/>
      <c r="H75" s="174"/>
      <c r="I75" s="174">
        <f t="shared" si="5"/>
        <v>0</v>
      </c>
      <c r="J75" s="167">
        <f t="shared" si="6"/>
        <v>8.4499999999999993</v>
      </c>
      <c r="K75" s="1">
        <f t="shared" si="7"/>
        <v>0</v>
      </c>
      <c r="L75" s="1"/>
      <c r="M75" s="1">
        <f>ROUND(F75*(H75),2)</f>
        <v>0</v>
      </c>
      <c r="N75" s="1">
        <v>8.4499999999999993</v>
      </c>
      <c r="O75" s="1"/>
      <c r="P75" s="166"/>
      <c r="Q75" s="172"/>
      <c r="R75" s="172"/>
      <c r="S75" s="166"/>
      <c r="Z75">
        <v>0</v>
      </c>
    </row>
    <row r="76" spans="1:26" x14ac:dyDescent="0.25">
      <c r="A76" s="155"/>
      <c r="B76" s="155"/>
      <c r="C76" s="155"/>
      <c r="D76" s="155" t="s">
        <v>446</v>
      </c>
      <c r="E76" s="155"/>
      <c r="F76" s="166"/>
      <c r="G76" s="158"/>
      <c r="H76" s="158"/>
      <c r="I76" s="158">
        <f>ROUND((SUM(I65:I75))/1,2)</f>
        <v>0</v>
      </c>
      <c r="J76" s="155"/>
      <c r="K76" s="155"/>
      <c r="L76" s="155">
        <f>ROUND((SUM(L65:L75))/1,2)</f>
        <v>0</v>
      </c>
      <c r="M76" s="155">
        <f>ROUND((SUM(M65:M75))/1,2)</f>
        <v>0</v>
      </c>
      <c r="N76" s="155"/>
      <c r="O76" s="155"/>
      <c r="P76" s="173">
        <f>ROUND((SUM(P65:P75))/1,2)</f>
        <v>0</v>
      </c>
      <c r="S76" s="166">
        <f>ROUND((SUM(S65:S75))/1,2)</f>
        <v>0</v>
      </c>
    </row>
    <row r="77" spans="1:26" x14ac:dyDescent="0.25">
      <c r="A77" s="1"/>
      <c r="B77" s="1"/>
      <c r="C77" s="1"/>
      <c r="D77" s="1"/>
      <c r="E77" s="1"/>
      <c r="F77" s="162"/>
      <c r="G77" s="148"/>
      <c r="H77" s="148"/>
      <c r="I77" s="148"/>
      <c r="J77" s="1"/>
      <c r="K77" s="1"/>
      <c r="L77" s="1"/>
      <c r="M77" s="1"/>
      <c r="N77" s="1"/>
      <c r="O77" s="1"/>
      <c r="P77" s="1"/>
      <c r="S77" s="1"/>
    </row>
    <row r="78" spans="1:26" x14ac:dyDescent="0.25">
      <c r="A78" s="155"/>
      <c r="B78" s="155"/>
      <c r="C78" s="155"/>
      <c r="D78" s="2" t="s">
        <v>444</v>
      </c>
      <c r="E78" s="155"/>
      <c r="F78" s="166"/>
      <c r="G78" s="158"/>
      <c r="H78" s="158"/>
      <c r="I78" s="158">
        <f>ROUND((SUM(I16:I77))/2,2)</f>
        <v>0</v>
      </c>
      <c r="J78" s="155"/>
      <c r="K78" s="155"/>
      <c r="L78" s="155">
        <f>ROUND((SUM(L16:L77))/2,2)</f>
        <v>0</v>
      </c>
      <c r="M78" s="155">
        <f>ROUND((SUM(M16:M77))/2,2)</f>
        <v>0</v>
      </c>
      <c r="N78" s="155"/>
      <c r="O78" s="155"/>
      <c r="P78" s="173">
        <f>ROUND((SUM(P16:P77))/2,2)</f>
        <v>0</v>
      </c>
      <c r="S78" s="173">
        <f>ROUND((SUM(S16:S77))/2,2)</f>
        <v>0</v>
      </c>
    </row>
    <row r="79" spans="1:26" x14ac:dyDescent="0.25">
      <c r="A79" s="175"/>
      <c r="B79" s="175" t="s">
        <v>15</v>
      </c>
      <c r="C79" s="175"/>
      <c r="D79" s="175"/>
      <c r="E79" s="175"/>
      <c r="F79" s="176" t="s">
        <v>89</v>
      </c>
      <c r="G79" s="177"/>
      <c r="H79" s="177">
        <f>ROUND((SUM(M9:M78))/3,2)</f>
        <v>0</v>
      </c>
      <c r="I79" s="177">
        <f>ROUND((SUM(I9:I78))/3,2)</f>
        <v>0</v>
      </c>
      <c r="J79" s="175"/>
      <c r="K79" s="175">
        <f>ROUND((SUM(K9:K78)),2)</f>
        <v>0</v>
      </c>
      <c r="L79" s="175">
        <f>ROUND((SUM(L9:L78))/3,2)</f>
        <v>0</v>
      </c>
      <c r="M79" s="175">
        <f>ROUND((SUM(M9:M78))/3,2)</f>
        <v>0</v>
      </c>
      <c r="N79" s="175"/>
      <c r="O79" s="175"/>
      <c r="P79" s="176">
        <f>ROUND((SUM(P9:P78))/3,2)</f>
        <v>0</v>
      </c>
      <c r="S79" s="176">
        <f>ROUND((SUM(S9:S78))/3,2)</f>
        <v>0</v>
      </c>
      <c r="Z79">
        <f>(SUM(Z9:Z78))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 xml:space="preserve">&amp;C&amp;B&amp; Rozpočet Výstavba Zberného dvora v obci Tovarné / SO 01 - Zberný dvor - SO 01-4 - Elektoinštalácia a osvetlenie   </oddHeader>
    <oddFooter>&amp;RStrana &amp;P z &amp;N    &amp;L&amp;7Spracované systémom Systematic®pyramida.wsn, tel.: 051 77 10 585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19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20</v>
      </c>
      <c r="H2" s="16"/>
      <c r="I2" s="27"/>
      <c r="J2" s="31"/>
    </row>
    <row r="3" spans="1:23" ht="18" customHeight="1" x14ac:dyDescent="0.25">
      <c r="A3" s="11"/>
      <c r="B3" s="40" t="s">
        <v>559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22</v>
      </c>
      <c r="J4" s="32"/>
    </row>
    <row r="5" spans="1:23" ht="18" customHeight="1" thickBot="1" x14ac:dyDescent="0.3">
      <c r="A5" s="11"/>
      <c r="B5" s="45" t="s">
        <v>23</v>
      </c>
      <c r="C5" s="20"/>
      <c r="D5" s="17"/>
      <c r="E5" s="17"/>
      <c r="F5" s="46" t="s">
        <v>24</v>
      </c>
      <c r="G5" s="17"/>
      <c r="H5" s="17"/>
      <c r="I5" s="44" t="s">
        <v>25</v>
      </c>
      <c r="J5" s="47" t="s">
        <v>26</v>
      </c>
    </row>
    <row r="6" spans="1:23" ht="18" customHeight="1" thickTop="1" x14ac:dyDescent="0.25">
      <c r="A6" s="11"/>
      <c r="B6" s="56" t="s">
        <v>27</v>
      </c>
      <c r="C6" s="52"/>
      <c r="D6" s="53"/>
      <c r="E6" s="53"/>
      <c r="F6" s="53"/>
      <c r="G6" s="57" t="s">
        <v>28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29</v>
      </c>
      <c r="H7" s="18"/>
      <c r="I7" s="29"/>
      <c r="J7" s="50"/>
    </row>
    <row r="8" spans="1:23" ht="18" customHeight="1" x14ac:dyDescent="0.25">
      <c r="A8" s="11"/>
      <c r="B8" s="45" t="s">
        <v>30</v>
      </c>
      <c r="C8" s="20"/>
      <c r="D8" s="17"/>
      <c r="E8" s="17"/>
      <c r="F8" s="17"/>
      <c r="G8" s="46" t="s">
        <v>28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29</v>
      </c>
      <c r="H9" s="17"/>
      <c r="I9" s="28"/>
      <c r="J9" s="32"/>
    </row>
    <row r="10" spans="1:23" ht="18" customHeight="1" x14ac:dyDescent="0.25">
      <c r="A10" s="11"/>
      <c r="B10" s="45" t="s">
        <v>31</v>
      </c>
      <c r="C10" s="20"/>
      <c r="D10" s="17"/>
      <c r="E10" s="17"/>
      <c r="F10" s="17"/>
      <c r="G10" s="46" t="s">
        <v>28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29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0" t="s">
        <v>32</v>
      </c>
      <c r="C15" s="91" t="s">
        <v>6</v>
      </c>
      <c r="D15" s="91" t="s">
        <v>58</v>
      </c>
      <c r="E15" s="92" t="s">
        <v>59</v>
      </c>
      <c r="F15" s="104" t="s">
        <v>60</v>
      </c>
      <c r="G15" s="59" t="s">
        <v>37</v>
      </c>
      <c r="H15" s="62" t="s">
        <v>38</v>
      </c>
      <c r="I15" s="27"/>
      <c r="J15" s="55"/>
    </row>
    <row r="16" spans="1:23" ht="18" customHeight="1" x14ac:dyDescent="0.25">
      <c r="A16" s="11"/>
      <c r="B16" s="93">
        <v>1</v>
      </c>
      <c r="C16" s="94" t="s">
        <v>33</v>
      </c>
      <c r="D16" s="95">
        <f>'Rekap 12641'!B16</f>
        <v>0</v>
      </c>
      <c r="E16" s="96">
        <f>'Rekap 12641'!C16</f>
        <v>0</v>
      </c>
      <c r="F16" s="105">
        <f>'Rekap 12641'!D16</f>
        <v>0</v>
      </c>
      <c r="G16" s="60">
        <v>6</v>
      </c>
      <c r="H16" s="114" t="s">
        <v>39</v>
      </c>
      <c r="I16" s="128"/>
      <c r="J16" s="125">
        <v>0</v>
      </c>
    </row>
    <row r="17" spans="1:26" ht="18" customHeight="1" x14ac:dyDescent="0.25">
      <c r="A17" s="11"/>
      <c r="B17" s="67">
        <v>2</v>
      </c>
      <c r="C17" s="70" t="s">
        <v>34</v>
      </c>
      <c r="D17" s="77"/>
      <c r="E17" s="75"/>
      <c r="F17" s="80"/>
      <c r="G17" s="61">
        <v>7</v>
      </c>
      <c r="H17" s="115" t="s">
        <v>40</v>
      </c>
      <c r="I17" s="128"/>
      <c r="J17" s="126">
        <f>'SO 12641'!Z41</f>
        <v>0</v>
      </c>
    </row>
    <row r="18" spans="1:26" ht="18" customHeight="1" x14ac:dyDescent="0.25">
      <c r="A18" s="11"/>
      <c r="B18" s="68">
        <v>3</v>
      </c>
      <c r="C18" s="71" t="s">
        <v>35</v>
      </c>
      <c r="D18" s="78"/>
      <c r="E18" s="76"/>
      <c r="F18" s="81"/>
      <c r="G18" s="61">
        <v>8</v>
      </c>
      <c r="H18" s="115" t="s">
        <v>41</v>
      </c>
      <c r="I18" s="128"/>
      <c r="J18" s="126">
        <v>0</v>
      </c>
    </row>
    <row r="19" spans="1:26" ht="18" customHeight="1" x14ac:dyDescent="0.25">
      <c r="A19" s="11"/>
      <c r="B19" s="68">
        <v>4</v>
      </c>
      <c r="C19" s="72"/>
      <c r="D19" s="78"/>
      <c r="E19" s="76"/>
      <c r="F19" s="81"/>
      <c r="G19" s="61">
        <v>9</v>
      </c>
      <c r="H19" s="124"/>
      <c r="I19" s="128"/>
      <c r="J19" s="127"/>
    </row>
    <row r="20" spans="1:26" ht="18" customHeight="1" thickBot="1" x14ac:dyDescent="0.3">
      <c r="A20" s="11"/>
      <c r="B20" s="68">
        <v>5</v>
      </c>
      <c r="C20" s="73" t="s">
        <v>36</v>
      </c>
      <c r="D20" s="79"/>
      <c r="E20" s="99"/>
      <c r="F20" s="106">
        <f>SUM(F16:F19)</f>
        <v>0</v>
      </c>
      <c r="G20" s="61">
        <v>10</v>
      </c>
      <c r="H20" s="115" t="s">
        <v>36</v>
      </c>
      <c r="I20" s="130"/>
      <c r="J20" s="98">
        <f>SUM(J16:J19)</f>
        <v>0</v>
      </c>
    </row>
    <row r="21" spans="1:26" ht="18" customHeight="1" thickTop="1" x14ac:dyDescent="0.25">
      <c r="A21" s="11"/>
      <c r="B21" s="65" t="s">
        <v>48</v>
      </c>
      <c r="C21" s="69" t="s">
        <v>7</v>
      </c>
      <c r="D21" s="74"/>
      <c r="E21" s="19"/>
      <c r="F21" s="97"/>
      <c r="G21" s="65" t="s">
        <v>54</v>
      </c>
      <c r="H21" s="62" t="s">
        <v>7</v>
      </c>
      <c r="I21" s="29"/>
      <c r="J21" s="131"/>
    </row>
    <row r="22" spans="1:26" ht="18" customHeight="1" x14ac:dyDescent="0.25">
      <c r="A22" s="11"/>
      <c r="B22" s="60">
        <v>11</v>
      </c>
      <c r="C22" s="63" t="s">
        <v>49</v>
      </c>
      <c r="D22" s="86"/>
      <c r="E22" s="88" t="s">
        <v>52</v>
      </c>
      <c r="F22" s="80">
        <f>((F16*U22*0)+(F17*V22*0)+(F18*W22*0))/100</f>
        <v>0</v>
      </c>
      <c r="G22" s="60">
        <v>16</v>
      </c>
      <c r="H22" s="114" t="s">
        <v>55</v>
      </c>
      <c r="I22" s="129" t="s">
        <v>52</v>
      </c>
      <c r="J22" s="125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50</v>
      </c>
      <c r="D23" s="66"/>
      <c r="E23" s="88" t="s">
        <v>53</v>
      </c>
      <c r="F23" s="81">
        <f>((F16*U23*0)+(F17*V23*0)+(F18*W23*0))/100</f>
        <v>0</v>
      </c>
      <c r="G23" s="61">
        <v>17</v>
      </c>
      <c r="H23" s="115" t="s">
        <v>56</v>
      </c>
      <c r="I23" s="129" t="s">
        <v>52</v>
      </c>
      <c r="J23" s="126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51</v>
      </c>
      <c r="D24" s="66"/>
      <c r="E24" s="88" t="s">
        <v>52</v>
      </c>
      <c r="F24" s="81">
        <f>((F16*U24*0)+(F17*V24*0)+(F18*W24*0))/100</f>
        <v>0</v>
      </c>
      <c r="G24" s="61">
        <v>18</v>
      </c>
      <c r="H24" s="115" t="s">
        <v>57</v>
      </c>
      <c r="I24" s="129" t="s">
        <v>53</v>
      </c>
      <c r="J24" s="126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89"/>
      <c r="F25" s="87"/>
      <c r="G25" s="61">
        <v>19</v>
      </c>
      <c r="H25" s="124"/>
      <c r="I25" s="128"/>
      <c r="J25" s="127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7"/>
      <c r="G26" s="61">
        <v>20</v>
      </c>
      <c r="H26" s="115" t="s">
        <v>36</v>
      </c>
      <c r="I26" s="130"/>
      <c r="J26" s="98">
        <f>SUM(J22:J25)+SUM(F22:F25)</f>
        <v>0</v>
      </c>
    </row>
    <row r="27" spans="1:26" ht="18" customHeight="1" thickTop="1" x14ac:dyDescent="0.25">
      <c r="A27" s="11"/>
      <c r="B27" s="100"/>
      <c r="C27" s="142" t="s">
        <v>63</v>
      </c>
      <c r="D27" s="135"/>
      <c r="E27" s="101"/>
      <c r="F27" s="30"/>
      <c r="G27" s="108" t="s">
        <v>42</v>
      </c>
      <c r="H27" s="103" t="s">
        <v>43</v>
      </c>
      <c r="I27" s="29"/>
      <c r="J27" s="33"/>
    </row>
    <row r="28" spans="1:26" ht="18" customHeight="1" x14ac:dyDescent="0.25">
      <c r="A28" s="11"/>
      <c r="B28" s="26"/>
      <c r="C28" s="133"/>
      <c r="D28" s="136"/>
      <c r="E28" s="22"/>
      <c r="F28" s="11"/>
      <c r="G28" s="109">
        <v>21</v>
      </c>
      <c r="H28" s="113" t="s">
        <v>44</v>
      </c>
      <c r="I28" s="121"/>
      <c r="J28" s="117">
        <f>F20+J20+F26+J26</f>
        <v>0</v>
      </c>
    </row>
    <row r="29" spans="1:26" ht="18" customHeight="1" x14ac:dyDescent="0.25">
      <c r="A29" s="11"/>
      <c r="B29" s="82"/>
      <c r="C29" s="134"/>
      <c r="D29" s="137"/>
      <c r="E29" s="22"/>
      <c r="F29" s="11"/>
      <c r="G29" s="60">
        <v>22</v>
      </c>
      <c r="H29" s="114" t="s">
        <v>45</v>
      </c>
      <c r="I29" s="122">
        <f>J28-SUM('SO 12641'!K9:'SO 12641'!K40)</f>
        <v>0</v>
      </c>
      <c r="J29" s="118">
        <f>ROUND(((ROUND(I29,2)*20)*1/100),2)</f>
        <v>0</v>
      </c>
    </row>
    <row r="30" spans="1:26" ht="18" customHeight="1" x14ac:dyDescent="0.25">
      <c r="A30" s="11"/>
      <c r="B30" s="23"/>
      <c r="C30" s="124"/>
      <c r="D30" s="128"/>
      <c r="E30" s="22"/>
      <c r="F30" s="11"/>
      <c r="G30" s="61">
        <v>23</v>
      </c>
      <c r="H30" s="115" t="s">
        <v>46</v>
      </c>
      <c r="I30" s="88">
        <f>SUM('SO 12641'!K9:'SO 12641'!K40)</f>
        <v>0</v>
      </c>
      <c r="J30" s="119">
        <f>ROUND(((ROUND(I30,2)*0)/100),2)</f>
        <v>0</v>
      </c>
    </row>
    <row r="31" spans="1:26" ht="18" customHeight="1" x14ac:dyDescent="0.25">
      <c r="A31" s="11"/>
      <c r="B31" s="24"/>
      <c r="C31" s="138"/>
      <c r="D31" s="139"/>
      <c r="E31" s="22"/>
      <c r="F31" s="11"/>
      <c r="G31" s="109">
        <v>24</v>
      </c>
      <c r="H31" s="113" t="s">
        <v>36</v>
      </c>
      <c r="I31" s="112"/>
      <c r="J31" s="132">
        <f>SUM(J28:J30)</f>
        <v>0</v>
      </c>
    </row>
    <row r="32" spans="1:26" ht="18" customHeight="1" thickBot="1" x14ac:dyDescent="0.3">
      <c r="A32" s="11"/>
      <c r="B32" s="48"/>
      <c r="C32" s="116"/>
      <c r="D32" s="123"/>
      <c r="E32" s="83"/>
      <c r="F32" s="84"/>
      <c r="G32" s="60" t="s">
        <v>47</v>
      </c>
      <c r="H32" s="116"/>
      <c r="I32" s="123"/>
      <c r="J32" s="120"/>
    </row>
    <row r="33" spans="1:10" ht="18" customHeight="1" thickTop="1" x14ac:dyDescent="0.25">
      <c r="A33" s="11"/>
      <c r="B33" s="100"/>
      <c r="C33" s="101"/>
      <c r="D33" s="140" t="s">
        <v>61</v>
      </c>
      <c r="E33" s="15"/>
      <c r="F33" s="102"/>
      <c r="G33" s="110">
        <v>26</v>
      </c>
      <c r="H33" s="141" t="s">
        <v>62</v>
      </c>
      <c r="I33" s="30"/>
      <c r="J33" s="111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2"/>
      <c r="C40" s="83"/>
      <c r="D40" s="12"/>
      <c r="E40" s="12"/>
      <c r="F40" s="12"/>
      <c r="G40" s="12"/>
      <c r="H40" s="12"/>
      <c r="I40" s="84"/>
      <c r="J40" s="85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RowHeight="15" x14ac:dyDescent="0.2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 x14ac:dyDescent="0.25">
      <c r="A1" s="144" t="s">
        <v>27</v>
      </c>
      <c r="B1" s="143"/>
      <c r="C1" s="143"/>
      <c r="D1" s="144" t="s">
        <v>24</v>
      </c>
      <c r="E1" s="143"/>
      <c r="F1" s="143"/>
      <c r="W1">
        <v>30.126000000000001</v>
      </c>
    </row>
    <row r="2" spans="1:26" x14ac:dyDescent="0.25">
      <c r="A2" s="144" t="s">
        <v>31</v>
      </c>
      <c r="B2" s="143"/>
      <c r="C2" s="143"/>
      <c r="D2" s="144" t="s">
        <v>22</v>
      </c>
      <c r="E2" s="143"/>
      <c r="F2" s="143"/>
    </row>
    <row r="3" spans="1:26" x14ac:dyDescent="0.25">
      <c r="A3" s="144" t="s">
        <v>30</v>
      </c>
      <c r="B3" s="143"/>
      <c r="C3" s="143"/>
      <c r="D3" s="144" t="s">
        <v>67</v>
      </c>
      <c r="E3" s="143"/>
      <c r="F3" s="143"/>
    </row>
    <row r="4" spans="1:26" x14ac:dyDescent="0.25">
      <c r="A4" s="144" t="s">
        <v>1</v>
      </c>
      <c r="B4" s="143"/>
      <c r="C4" s="143"/>
      <c r="D4" s="143"/>
      <c r="E4" s="143"/>
      <c r="F4" s="143"/>
    </row>
    <row r="5" spans="1:26" x14ac:dyDescent="0.25">
      <c r="A5" s="144" t="s">
        <v>559</v>
      </c>
      <c r="B5" s="143"/>
      <c r="C5" s="143"/>
      <c r="D5" s="143"/>
      <c r="E5" s="143"/>
      <c r="F5" s="143"/>
    </row>
    <row r="6" spans="1:26" x14ac:dyDescent="0.25">
      <c r="A6" s="143"/>
      <c r="B6" s="143"/>
      <c r="C6" s="143"/>
      <c r="D6" s="143"/>
      <c r="E6" s="143"/>
      <c r="F6" s="143"/>
    </row>
    <row r="7" spans="1:26" x14ac:dyDescent="0.25">
      <c r="A7" s="143"/>
      <c r="B7" s="143"/>
      <c r="C7" s="143"/>
      <c r="D7" s="143"/>
      <c r="E7" s="143"/>
      <c r="F7" s="143"/>
    </row>
    <row r="8" spans="1:26" x14ac:dyDescent="0.25">
      <c r="A8" s="145" t="s">
        <v>68</v>
      </c>
      <c r="B8" s="143"/>
      <c r="C8" s="143"/>
      <c r="D8" s="143"/>
      <c r="E8" s="143"/>
      <c r="F8" s="143"/>
    </row>
    <row r="9" spans="1:26" x14ac:dyDescent="0.25">
      <c r="A9" s="146" t="s">
        <v>64</v>
      </c>
      <c r="B9" s="146" t="s">
        <v>58</v>
      </c>
      <c r="C9" s="146" t="s">
        <v>59</v>
      </c>
      <c r="D9" s="146" t="s">
        <v>36</v>
      </c>
      <c r="E9" s="146" t="s">
        <v>65</v>
      </c>
      <c r="F9" s="146" t="s">
        <v>66</v>
      </c>
    </row>
    <row r="10" spans="1:26" x14ac:dyDescent="0.25">
      <c r="A10" s="153" t="s">
        <v>69</v>
      </c>
      <c r="B10" s="154"/>
      <c r="C10" s="150"/>
      <c r="D10" s="150"/>
      <c r="E10" s="151"/>
      <c r="F10" s="151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</row>
    <row r="11" spans="1:26" x14ac:dyDescent="0.25">
      <c r="A11" s="155" t="s">
        <v>70</v>
      </c>
      <c r="B11" s="156">
        <f>'SO 12641'!L20</f>
        <v>0</v>
      </c>
      <c r="C11" s="156">
        <f>'SO 12641'!M20</f>
        <v>0</v>
      </c>
      <c r="D11" s="156">
        <f>'SO 12641'!I20</f>
        <v>0</v>
      </c>
      <c r="E11" s="157">
        <f>'SO 12641'!P20</f>
        <v>0</v>
      </c>
      <c r="F11" s="157">
        <f>'SO 12641'!S20</f>
        <v>0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</row>
    <row r="12" spans="1:26" x14ac:dyDescent="0.25">
      <c r="A12" s="155" t="s">
        <v>71</v>
      </c>
      <c r="B12" s="156">
        <f>'SO 12641'!L25</f>
        <v>0</v>
      </c>
      <c r="C12" s="156">
        <f>'SO 12641'!M25</f>
        <v>0</v>
      </c>
      <c r="D12" s="156">
        <f>'SO 12641'!I25</f>
        <v>0</v>
      </c>
      <c r="E12" s="157">
        <f>'SO 12641'!P25</f>
        <v>0</v>
      </c>
      <c r="F12" s="157">
        <f>'SO 12641'!S25</f>
        <v>0</v>
      </c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</row>
    <row r="13" spans="1:26" x14ac:dyDescent="0.25">
      <c r="A13" s="155" t="s">
        <v>73</v>
      </c>
      <c r="B13" s="156">
        <f>'SO 12641'!L29</f>
        <v>0</v>
      </c>
      <c r="C13" s="156">
        <f>'SO 12641'!M29</f>
        <v>0</v>
      </c>
      <c r="D13" s="156">
        <f>'SO 12641'!I29</f>
        <v>0</v>
      </c>
      <c r="E13" s="157">
        <f>'SO 12641'!P29</f>
        <v>0</v>
      </c>
      <c r="F13" s="157">
        <f>'SO 12641'!S29</f>
        <v>0</v>
      </c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</row>
    <row r="14" spans="1:26" x14ac:dyDescent="0.25">
      <c r="A14" s="155" t="s">
        <v>368</v>
      </c>
      <c r="B14" s="156">
        <f>'SO 12641'!L34</f>
        <v>0</v>
      </c>
      <c r="C14" s="156">
        <f>'SO 12641'!M34</f>
        <v>0</v>
      </c>
      <c r="D14" s="156">
        <f>'SO 12641'!I34</f>
        <v>0</v>
      </c>
      <c r="E14" s="157">
        <f>'SO 12641'!P34</f>
        <v>0</v>
      </c>
      <c r="F14" s="157">
        <f>'SO 12641'!S34</f>
        <v>0</v>
      </c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</row>
    <row r="15" spans="1:26" x14ac:dyDescent="0.25">
      <c r="A15" s="155" t="s">
        <v>76</v>
      </c>
      <c r="B15" s="156">
        <f>'SO 12641'!L38</f>
        <v>0</v>
      </c>
      <c r="C15" s="156">
        <f>'SO 12641'!M38</f>
        <v>0</v>
      </c>
      <c r="D15" s="156">
        <f>'SO 12641'!I38</f>
        <v>0</v>
      </c>
      <c r="E15" s="157">
        <f>'SO 12641'!P38</f>
        <v>0</v>
      </c>
      <c r="F15" s="157">
        <f>'SO 12641'!S38</f>
        <v>0</v>
      </c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</row>
    <row r="16" spans="1:26" x14ac:dyDescent="0.25">
      <c r="A16" s="2" t="s">
        <v>69</v>
      </c>
      <c r="B16" s="158">
        <f>'SO 12641'!L40</f>
        <v>0</v>
      </c>
      <c r="C16" s="158">
        <f>'SO 12641'!M40</f>
        <v>0</v>
      </c>
      <c r="D16" s="158">
        <f>'SO 12641'!I40</f>
        <v>0</v>
      </c>
      <c r="E16" s="159">
        <f>'SO 12641'!P40</f>
        <v>0</v>
      </c>
      <c r="F16" s="159">
        <f>'SO 12641'!S40</f>
        <v>0</v>
      </c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</row>
    <row r="17" spans="1:26" x14ac:dyDescent="0.25">
      <c r="A17" s="1"/>
      <c r="B17" s="148"/>
      <c r="C17" s="148"/>
      <c r="D17" s="148"/>
      <c r="E17" s="147"/>
      <c r="F17" s="147"/>
    </row>
    <row r="18" spans="1:26" x14ac:dyDescent="0.25">
      <c r="A18" s="2" t="s">
        <v>89</v>
      </c>
      <c r="B18" s="158">
        <f>'SO 12641'!L41</f>
        <v>0</v>
      </c>
      <c r="C18" s="158">
        <f>'SO 12641'!M41</f>
        <v>0</v>
      </c>
      <c r="D18" s="158">
        <f>'SO 12641'!I41</f>
        <v>0</v>
      </c>
      <c r="E18" s="159">
        <f>'SO 12641'!P41</f>
        <v>0</v>
      </c>
      <c r="F18" s="159">
        <f>'SO 12641'!S41</f>
        <v>0</v>
      </c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</row>
    <row r="19" spans="1:26" x14ac:dyDescent="0.25">
      <c r="A19" s="1"/>
      <c r="B19" s="148"/>
      <c r="C19" s="148"/>
      <c r="D19" s="148"/>
      <c r="E19" s="147"/>
      <c r="F19" s="147"/>
    </row>
    <row r="20" spans="1:26" x14ac:dyDescent="0.25">
      <c r="A20" s="1"/>
      <c r="B20" s="148"/>
      <c r="C20" s="148"/>
      <c r="D20" s="148"/>
      <c r="E20" s="147"/>
      <c r="F20" s="147"/>
    </row>
    <row r="21" spans="1:26" x14ac:dyDescent="0.25">
      <c r="A21" s="1"/>
      <c r="B21" s="148"/>
      <c r="C21" s="148"/>
      <c r="D21" s="148"/>
      <c r="E21" s="147"/>
      <c r="F21" s="147"/>
    </row>
    <row r="22" spans="1:26" x14ac:dyDescent="0.25">
      <c r="A22" s="1"/>
      <c r="B22" s="148"/>
      <c r="C22" s="148"/>
      <c r="D22" s="148"/>
      <c r="E22" s="147"/>
      <c r="F22" s="147"/>
    </row>
    <row r="23" spans="1:26" x14ac:dyDescent="0.25">
      <c r="A23" s="1"/>
      <c r="B23" s="148"/>
      <c r="C23" s="148"/>
      <c r="D23" s="148"/>
      <c r="E23" s="147"/>
      <c r="F23" s="147"/>
    </row>
    <row r="24" spans="1:26" x14ac:dyDescent="0.25">
      <c r="A24" s="1"/>
      <c r="B24" s="148"/>
      <c r="C24" s="148"/>
      <c r="D24" s="148"/>
      <c r="E24" s="147"/>
      <c r="F24" s="147"/>
    </row>
    <row r="25" spans="1:26" x14ac:dyDescent="0.25">
      <c r="A25" s="1"/>
      <c r="B25" s="148"/>
      <c r="C25" s="148"/>
      <c r="D25" s="148"/>
      <c r="E25" s="147"/>
      <c r="F25" s="147"/>
    </row>
    <row r="26" spans="1:26" x14ac:dyDescent="0.25">
      <c r="A26" s="1"/>
      <c r="B26" s="148"/>
      <c r="C26" s="148"/>
      <c r="D26" s="148"/>
      <c r="E26" s="147"/>
      <c r="F26" s="147"/>
    </row>
    <row r="27" spans="1:26" x14ac:dyDescent="0.25">
      <c r="A27" s="1"/>
      <c r="B27" s="148"/>
      <c r="C27" s="148"/>
      <c r="D27" s="148"/>
      <c r="E27" s="147"/>
      <c r="F27" s="147"/>
    </row>
    <row r="28" spans="1:26" x14ac:dyDescent="0.25">
      <c r="A28" s="1"/>
      <c r="B28" s="148"/>
      <c r="C28" s="148"/>
      <c r="D28" s="148"/>
      <c r="E28" s="147"/>
      <c r="F28" s="147"/>
    </row>
    <row r="29" spans="1:26" x14ac:dyDescent="0.25">
      <c r="A29" s="1"/>
      <c r="B29" s="148"/>
      <c r="C29" s="148"/>
      <c r="D29" s="148"/>
      <c r="E29" s="147"/>
      <c r="F29" s="147"/>
    </row>
    <row r="30" spans="1:26" x14ac:dyDescent="0.25">
      <c r="A30" s="1"/>
      <c r="B30" s="148"/>
      <c r="C30" s="148"/>
      <c r="D30" s="148"/>
      <c r="E30" s="147"/>
      <c r="F30" s="147"/>
    </row>
    <row r="31" spans="1:26" x14ac:dyDescent="0.25">
      <c r="A31" s="1"/>
      <c r="B31" s="148"/>
      <c r="C31" s="148"/>
      <c r="D31" s="148"/>
      <c r="E31" s="147"/>
      <c r="F31" s="147"/>
    </row>
    <row r="32" spans="1:26" x14ac:dyDescent="0.25">
      <c r="A32" s="1"/>
      <c r="B32" s="148"/>
      <c r="C32" s="148"/>
      <c r="D32" s="148"/>
      <c r="E32" s="147"/>
      <c r="F32" s="147"/>
    </row>
    <row r="33" spans="1:6" x14ac:dyDescent="0.25">
      <c r="A33" s="1"/>
      <c r="B33" s="148"/>
      <c r="C33" s="148"/>
      <c r="D33" s="148"/>
      <c r="E33" s="147"/>
      <c r="F33" s="147"/>
    </row>
    <row r="34" spans="1:6" x14ac:dyDescent="0.25">
      <c r="A34" s="1"/>
      <c r="B34" s="148"/>
      <c r="C34" s="148"/>
      <c r="D34" s="148"/>
      <c r="E34" s="147"/>
      <c r="F34" s="147"/>
    </row>
    <row r="35" spans="1:6" x14ac:dyDescent="0.25">
      <c r="A35" s="1"/>
      <c r="B35" s="148"/>
      <c r="C35" s="148"/>
      <c r="D35" s="148"/>
      <c r="E35" s="147"/>
      <c r="F35" s="147"/>
    </row>
    <row r="36" spans="1:6" x14ac:dyDescent="0.25">
      <c r="A36" s="1"/>
      <c r="B36" s="148"/>
      <c r="C36" s="148"/>
      <c r="D36" s="148"/>
      <c r="E36" s="147"/>
      <c r="F36" s="147"/>
    </row>
    <row r="37" spans="1:6" x14ac:dyDescent="0.25">
      <c r="A37" s="1"/>
      <c r="B37" s="148"/>
      <c r="C37" s="148"/>
      <c r="D37" s="148"/>
      <c r="E37" s="147"/>
      <c r="F37" s="147"/>
    </row>
    <row r="38" spans="1:6" x14ac:dyDescent="0.25">
      <c r="A38" s="1"/>
      <c r="B38" s="148"/>
      <c r="C38" s="148"/>
      <c r="D38" s="148"/>
      <c r="E38" s="147"/>
      <c r="F38" s="147"/>
    </row>
    <row r="39" spans="1:6" x14ac:dyDescent="0.25">
      <c r="A39" s="1"/>
      <c r="B39" s="148"/>
      <c r="C39" s="148"/>
      <c r="D39" s="148"/>
      <c r="E39" s="147"/>
      <c r="F39" s="147"/>
    </row>
    <row r="40" spans="1:6" x14ac:dyDescent="0.25">
      <c r="A40" s="1"/>
      <c r="B40" s="148"/>
      <c r="C40" s="148"/>
      <c r="D40" s="148"/>
      <c r="E40" s="147"/>
      <c r="F40" s="147"/>
    </row>
    <row r="41" spans="1:6" x14ac:dyDescent="0.25">
      <c r="A41" s="1"/>
      <c r="B41" s="148"/>
      <c r="C41" s="148"/>
      <c r="D41" s="148"/>
      <c r="E41" s="147"/>
      <c r="F41" s="147"/>
    </row>
    <row r="42" spans="1:6" x14ac:dyDescent="0.25">
      <c r="A42" s="1"/>
      <c r="B42" s="148"/>
      <c r="C42" s="148"/>
      <c r="D42" s="148"/>
      <c r="E42" s="147"/>
      <c r="F42" s="147"/>
    </row>
    <row r="43" spans="1:6" x14ac:dyDescent="0.25">
      <c r="A43" s="1"/>
      <c r="B43" s="148"/>
      <c r="C43" s="148"/>
      <c r="D43" s="148"/>
      <c r="E43" s="147"/>
      <c r="F43" s="147"/>
    </row>
    <row r="44" spans="1:6" x14ac:dyDescent="0.25">
      <c r="A44" s="1"/>
      <c r="B44" s="148"/>
      <c r="C44" s="148"/>
      <c r="D44" s="148"/>
      <c r="E44" s="147"/>
      <c r="F44" s="147"/>
    </row>
    <row r="45" spans="1:6" x14ac:dyDescent="0.25">
      <c r="A45" s="1"/>
      <c r="B45" s="148"/>
      <c r="C45" s="148"/>
      <c r="D45" s="148"/>
      <c r="E45" s="147"/>
      <c r="F45" s="147"/>
    </row>
    <row r="46" spans="1:6" x14ac:dyDescent="0.25">
      <c r="A46" s="1"/>
      <c r="B46" s="148"/>
      <c r="C46" s="148"/>
      <c r="D46" s="148"/>
      <c r="E46" s="147"/>
      <c r="F46" s="147"/>
    </row>
    <row r="47" spans="1:6" x14ac:dyDescent="0.25">
      <c r="A47" s="1"/>
      <c r="B47" s="148"/>
      <c r="C47" s="148"/>
      <c r="D47" s="148"/>
      <c r="E47" s="147"/>
      <c r="F47" s="147"/>
    </row>
    <row r="48" spans="1:6" x14ac:dyDescent="0.25">
      <c r="A48" s="1"/>
      <c r="B48" s="148"/>
      <c r="C48" s="148"/>
      <c r="D48" s="148"/>
      <c r="E48" s="147"/>
      <c r="F48" s="147"/>
    </row>
    <row r="49" spans="1:6" x14ac:dyDescent="0.25">
      <c r="A49" s="1"/>
      <c r="B49" s="148"/>
      <c r="C49" s="148"/>
      <c r="D49" s="148"/>
      <c r="E49" s="147"/>
      <c r="F49" s="147"/>
    </row>
    <row r="50" spans="1:6" x14ac:dyDescent="0.25">
      <c r="A50" s="1"/>
      <c r="B50" s="148"/>
      <c r="C50" s="148"/>
      <c r="D50" s="148"/>
      <c r="E50" s="147"/>
      <c r="F50" s="147"/>
    </row>
    <row r="51" spans="1:6" x14ac:dyDescent="0.25">
      <c r="A51" s="1"/>
      <c r="B51" s="148"/>
      <c r="C51" s="148"/>
      <c r="D51" s="148"/>
      <c r="E51" s="147"/>
      <c r="F51" s="147"/>
    </row>
    <row r="52" spans="1:6" x14ac:dyDescent="0.25">
      <c r="A52" s="1"/>
      <c r="B52" s="148"/>
      <c r="C52" s="148"/>
      <c r="D52" s="148"/>
      <c r="E52" s="147"/>
      <c r="F52" s="147"/>
    </row>
    <row r="53" spans="1:6" x14ac:dyDescent="0.25">
      <c r="A53" s="1"/>
      <c r="B53" s="148"/>
      <c r="C53" s="148"/>
      <c r="D53" s="148"/>
      <c r="E53" s="147"/>
      <c r="F53" s="147"/>
    </row>
    <row r="54" spans="1:6" x14ac:dyDescent="0.25">
      <c r="A54" s="1"/>
      <c r="B54" s="148"/>
      <c r="C54" s="148"/>
      <c r="D54" s="148"/>
      <c r="E54" s="147"/>
      <c r="F54" s="147"/>
    </row>
    <row r="55" spans="1:6" x14ac:dyDescent="0.25">
      <c r="A55" s="1"/>
      <c r="B55" s="148"/>
      <c r="C55" s="148"/>
      <c r="D55" s="148"/>
      <c r="E55" s="147"/>
      <c r="F55" s="147"/>
    </row>
    <row r="56" spans="1:6" x14ac:dyDescent="0.25">
      <c r="A56" s="1"/>
      <c r="B56" s="148"/>
      <c r="C56" s="148"/>
      <c r="D56" s="148"/>
      <c r="E56" s="147"/>
      <c r="F56" s="147"/>
    </row>
    <row r="57" spans="1:6" x14ac:dyDescent="0.25">
      <c r="A57" s="1"/>
      <c r="B57" s="148"/>
      <c r="C57" s="148"/>
      <c r="D57" s="148"/>
      <c r="E57" s="147"/>
      <c r="F57" s="147"/>
    </row>
    <row r="58" spans="1:6" x14ac:dyDescent="0.25">
      <c r="A58" s="1"/>
      <c r="B58" s="148"/>
      <c r="C58" s="148"/>
      <c r="D58" s="148"/>
      <c r="E58" s="147"/>
      <c r="F58" s="147"/>
    </row>
    <row r="59" spans="1:6" x14ac:dyDescent="0.25">
      <c r="A59" s="1"/>
      <c r="B59" s="148"/>
      <c r="C59" s="148"/>
      <c r="D59" s="148"/>
      <c r="E59" s="147"/>
      <c r="F59" s="147"/>
    </row>
    <row r="60" spans="1:6" x14ac:dyDescent="0.25">
      <c r="A60" s="1"/>
      <c r="B60" s="148"/>
      <c r="C60" s="148"/>
      <c r="D60" s="148"/>
      <c r="E60" s="147"/>
      <c r="F60" s="147"/>
    </row>
    <row r="61" spans="1:6" x14ac:dyDescent="0.25">
      <c r="A61" s="1"/>
      <c r="B61" s="148"/>
      <c r="C61" s="148"/>
      <c r="D61" s="148"/>
      <c r="E61" s="147"/>
      <c r="F61" s="147"/>
    </row>
    <row r="62" spans="1:6" x14ac:dyDescent="0.25">
      <c r="A62" s="1"/>
      <c r="B62" s="148"/>
      <c r="C62" s="148"/>
      <c r="D62" s="148"/>
      <c r="E62" s="147"/>
      <c r="F62" s="147"/>
    </row>
    <row r="63" spans="1:6" x14ac:dyDescent="0.25">
      <c r="A63" s="1"/>
      <c r="B63" s="148"/>
      <c r="C63" s="148"/>
      <c r="D63" s="148"/>
      <c r="E63" s="147"/>
      <c r="F63" s="147"/>
    </row>
    <row r="64" spans="1:6" x14ac:dyDescent="0.25">
      <c r="A64" s="1"/>
      <c r="B64" s="148"/>
      <c r="C64" s="148"/>
      <c r="D64" s="148"/>
      <c r="E64" s="147"/>
      <c r="F64" s="147"/>
    </row>
    <row r="65" spans="1:6" x14ac:dyDescent="0.25">
      <c r="A65" s="1"/>
      <c r="B65" s="148"/>
      <c r="C65" s="148"/>
      <c r="D65" s="148"/>
      <c r="E65" s="147"/>
      <c r="F65" s="147"/>
    </row>
    <row r="66" spans="1:6" x14ac:dyDescent="0.25">
      <c r="A66" s="1"/>
      <c r="B66" s="148"/>
      <c r="C66" s="148"/>
      <c r="D66" s="148"/>
      <c r="E66" s="147"/>
      <c r="F66" s="147"/>
    </row>
    <row r="67" spans="1:6" x14ac:dyDescent="0.25">
      <c r="A67" s="1"/>
      <c r="B67" s="148"/>
      <c r="C67" s="148"/>
      <c r="D67" s="148"/>
      <c r="E67" s="147"/>
      <c r="F67" s="147"/>
    </row>
    <row r="68" spans="1:6" x14ac:dyDescent="0.25">
      <c r="A68" s="1"/>
      <c r="B68" s="148"/>
      <c r="C68" s="148"/>
      <c r="D68" s="148"/>
      <c r="E68" s="147"/>
      <c r="F68" s="147"/>
    </row>
    <row r="69" spans="1:6" x14ac:dyDescent="0.25">
      <c r="A69" s="1"/>
      <c r="B69" s="148"/>
      <c r="C69" s="148"/>
      <c r="D69" s="148"/>
      <c r="E69" s="147"/>
      <c r="F69" s="147"/>
    </row>
    <row r="70" spans="1:6" x14ac:dyDescent="0.25">
      <c r="A70" s="1"/>
      <c r="B70" s="148"/>
      <c r="C70" s="148"/>
      <c r="D70" s="148"/>
      <c r="E70" s="147"/>
      <c r="F70" s="147"/>
    </row>
    <row r="71" spans="1:6" x14ac:dyDescent="0.25">
      <c r="A71" s="1"/>
      <c r="B71" s="148"/>
      <c r="C71" s="148"/>
      <c r="D71" s="148"/>
      <c r="E71" s="147"/>
      <c r="F71" s="147"/>
    </row>
    <row r="72" spans="1:6" x14ac:dyDescent="0.25">
      <c r="A72" s="1"/>
      <c r="B72" s="148"/>
      <c r="C72" s="148"/>
      <c r="D72" s="148"/>
      <c r="E72" s="147"/>
      <c r="F72" s="147"/>
    </row>
    <row r="73" spans="1:6" x14ac:dyDescent="0.25">
      <c r="A73" s="1"/>
      <c r="B73" s="148"/>
      <c r="C73" s="148"/>
      <c r="D73" s="148"/>
      <c r="E73" s="147"/>
      <c r="F73" s="147"/>
    </row>
    <row r="74" spans="1:6" x14ac:dyDescent="0.25">
      <c r="A74" s="1"/>
      <c r="B74" s="148"/>
      <c r="C74" s="148"/>
      <c r="D74" s="148"/>
      <c r="E74" s="147"/>
      <c r="F74" s="147"/>
    </row>
    <row r="75" spans="1:6" x14ac:dyDescent="0.25">
      <c r="A75" s="1"/>
      <c r="B75" s="148"/>
      <c r="C75" s="148"/>
      <c r="D75" s="148"/>
      <c r="E75" s="147"/>
      <c r="F75" s="147"/>
    </row>
    <row r="76" spans="1:6" x14ac:dyDescent="0.25">
      <c r="A76" s="1"/>
      <c r="B76" s="148"/>
      <c r="C76" s="148"/>
      <c r="D76" s="148"/>
      <c r="E76" s="147"/>
      <c r="F76" s="147"/>
    </row>
    <row r="77" spans="1:6" x14ac:dyDescent="0.25">
      <c r="A77" s="1"/>
      <c r="B77" s="148"/>
      <c r="C77" s="148"/>
      <c r="D77" s="148"/>
      <c r="E77" s="147"/>
      <c r="F77" s="147"/>
    </row>
    <row r="78" spans="1:6" x14ac:dyDescent="0.25">
      <c r="A78" s="1"/>
      <c r="B78" s="148"/>
      <c r="C78" s="148"/>
      <c r="D78" s="148"/>
      <c r="E78" s="147"/>
      <c r="F78" s="147"/>
    </row>
    <row r="79" spans="1:6" x14ac:dyDescent="0.25">
      <c r="A79" s="1"/>
      <c r="B79" s="148"/>
      <c r="C79" s="148"/>
      <c r="D79" s="148"/>
      <c r="E79" s="147"/>
      <c r="F79" s="147"/>
    </row>
    <row r="80" spans="1:6" x14ac:dyDescent="0.25">
      <c r="A80" s="1"/>
      <c r="B80" s="148"/>
      <c r="C80" s="148"/>
      <c r="D80" s="148"/>
      <c r="E80" s="147"/>
      <c r="F80" s="147"/>
    </row>
    <row r="81" spans="1:6" x14ac:dyDescent="0.25">
      <c r="A81" s="1"/>
      <c r="B81" s="148"/>
      <c r="C81" s="148"/>
      <c r="D81" s="148"/>
      <c r="E81" s="147"/>
      <c r="F81" s="147"/>
    </row>
    <row r="82" spans="1:6" x14ac:dyDescent="0.25">
      <c r="A82" s="1"/>
      <c r="B82" s="148"/>
      <c r="C82" s="148"/>
      <c r="D82" s="148"/>
      <c r="E82" s="147"/>
      <c r="F82" s="147"/>
    </row>
    <row r="83" spans="1:6" x14ac:dyDescent="0.25">
      <c r="A83" s="1"/>
      <c r="B83" s="148"/>
      <c r="C83" s="148"/>
      <c r="D83" s="148"/>
      <c r="E83" s="147"/>
      <c r="F83" s="147"/>
    </row>
    <row r="84" spans="1:6" x14ac:dyDescent="0.25">
      <c r="A84" s="1"/>
      <c r="B84" s="148"/>
      <c r="C84" s="148"/>
      <c r="D84" s="148"/>
      <c r="E84" s="147"/>
      <c r="F84" s="147"/>
    </row>
    <row r="85" spans="1:6" x14ac:dyDescent="0.25">
      <c r="A85" s="1"/>
      <c r="B85" s="148"/>
      <c r="C85" s="148"/>
      <c r="D85" s="148"/>
      <c r="E85" s="147"/>
      <c r="F85" s="147"/>
    </row>
    <row r="86" spans="1:6" x14ac:dyDescent="0.25">
      <c r="A86" s="1"/>
      <c r="B86" s="148"/>
      <c r="C86" s="148"/>
      <c r="D86" s="148"/>
      <c r="E86" s="147"/>
      <c r="F86" s="147"/>
    </row>
    <row r="87" spans="1:6" x14ac:dyDescent="0.25">
      <c r="A87" s="1"/>
      <c r="B87" s="148"/>
      <c r="C87" s="148"/>
      <c r="D87" s="148"/>
      <c r="E87" s="147"/>
      <c r="F87" s="147"/>
    </row>
    <row r="88" spans="1:6" x14ac:dyDescent="0.25">
      <c r="A88" s="1"/>
      <c r="B88" s="148"/>
      <c r="C88" s="148"/>
      <c r="D88" s="148"/>
      <c r="E88" s="147"/>
      <c r="F88" s="147"/>
    </row>
    <row r="89" spans="1:6" x14ac:dyDescent="0.25">
      <c r="A89" s="1"/>
      <c r="B89" s="148"/>
      <c r="C89" s="148"/>
      <c r="D89" s="148"/>
      <c r="E89" s="147"/>
      <c r="F89" s="147"/>
    </row>
    <row r="90" spans="1:6" x14ac:dyDescent="0.25">
      <c r="A90" s="1"/>
      <c r="B90" s="148"/>
      <c r="C90" s="148"/>
      <c r="D90" s="148"/>
      <c r="E90" s="147"/>
      <c r="F90" s="147"/>
    </row>
    <row r="91" spans="1:6" x14ac:dyDescent="0.25">
      <c r="A91" s="1"/>
      <c r="B91" s="148"/>
      <c r="C91" s="148"/>
      <c r="D91" s="148"/>
      <c r="E91" s="147"/>
      <c r="F91" s="147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>
      <pane ySplit="8" topLeftCell="A18" activePane="bottomLeft" state="frozen"/>
      <selection pane="bottomLeft" activeCell="G38" sqref="G10:G38"/>
    </sheetView>
  </sheetViews>
  <sheetFormatPr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9.7109375" customWidth="1"/>
    <col min="7" max="7" width="11.7109375" customWidth="1"/>
    <col min="8" max="8" width="9.7109375" hidden="1" customWidth="1"/>
    <col min="9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</cols>
  <sheetData>
    <row r="1" spans="1:26" x14ac:dyDescent="0.25">
      <c r="A1" s="3"/>
      <c r="B1" s="5" t="s">
        <v>27</v>
      </c>
      <c r="C1" s="3"/>
      <c r="D1" s="3"/>
      <c r="E1" s="5" t="s">
        <v>24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31</v>
      </c>
      <c r="C2" s="3"/>
      <c r="D2" s="3"/>
      <c r="E2" s="5" t="s">
        <v>22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30</v>
      </c>
      <c r="C3" s="3"/>
      <c r="D3" s="3"/>
      <c r="E3" s="5" t="s">
        <v>67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559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3" t="s">
        <v>90</v>
      </c>
      <c r="B8" s="163" t="s">
        <v>91</v>
      </c>
      <c r="C8" s="163" t="s">
        <v>92</v>
      </c>
      <c r="D8" s="163" t="s">
        <v>93</v>
      </c>
      <c r="E8" s="163" t="s">
        <v>94</v>
      </c>
      <c r="F8" s="163" t="s">
        <v>95</v>
      </c>
      <c r="G8" s="163" t="s">
        <v>96</v>
      </c>
      <c r="H8" s="163" t="s">
        <v>59</v>
      </c>
      <c r="I8" s="163" t="s">
        <v>97</v>
      </c>
      <c r="J8" s="163"/>
      <c r="K8" s="163"/>
      <c r="L8" s="163"/>
      <c r="M8" s="163"/>
      <c r="N8" s="163"/>
      <c r="O8" s="163"/>
      <c r="P8" s="163" t="s">
        <v>98</v>
      </c>
      <c r="Q8" s="160"/>
      <c r="R8" s="160"/>
      <c r="S8" s="163" t="s">
        <v>99</v>
      </c>
      <c r="T8" s="161"/>
      <c r="U8" s="161"/>
      <c r="V8" s="161"/>
      <c r="W8" s="161"/>
      <c r="X8" s="161"/>
      <c r="Y8" s="161"/>
      <c r="Z8" s="161"/>
    </row>
    <row r="9" spans="1:26" x14ac:dyDescent="0.25">
      <c r="A9" s="149"/>
      <c r="B9" s="149"/>
      <c r="C9" s="164"/>
      <c r="D9" s="153" t="s">
        <v>69</v>
      </c>
      <c r="E9" s="149"/>
      <c r="F9" s="165"/>
      <c r="G9" s="150"/>
      <c r="H9" s="150"/>
      <c r="I9" s="150"/>
      <c r="J9" s="149"/>
      <c r="K9" s="149"/>
      <c r="L9" s="149"/>
      <c r="M9" s="149"/>
      <c r="N9" s="149"/>
      <c r="O9" s="149"/>
      <c r="P9" s="149"/>
      <c r="Q9" s="152"/>
      <c r="R9" s="152"/>
      <c r="S9" s="149"/>
      <c r="T9" s="152"/>
      <c r="U9" s="152"/>
      <c r="V9" s="152"/>
      <c r="W9" s="152"/>
      <c r="X9" s="152"/>
      <c r="Y9" s="152"/>
      <c r="Z9" s="152"/>
    </row>
    <row r="10" spans="1:26" x14ac:dyDescent="0.25">
      <c r="A10" s="155"/>
      <c r="B10" s="155"/>
      <c r="C10" s="155"/>
      <c r="D10" s="155" t="s">
        <v>70</v>
      </c>
      <c r="E10" s="155"/>
      <c r="F10" s="166"/>
      <c r="G10" s="156"/>
      <c r="H10" s="156"/>
      <c r="I10" s="156"/>
      <c r="J10" s="155"/>
      <c r="K10" s="155"/>
      <c r="L10" s="155"/>
      <c r="M10" s="155"/>
      <c r="N10" s="155"/>
      <c r="O10" s="155"/>
      <c r="P10" s="155"/>
      <c r="Q10" s="152"/>
      <c r="R10" s="152"/>
      <c r="S10" s="155"/>
      <c r="T10" s="152"/>
      <c r="U10" s="152"/>
      <c r="V10" s="152"/>
      <c r="W10" s="152"/>
      <c r="X10" s="152"/>
      <c r="Y10" s="152"/>
      <c r="Z10" s="152"/>
    </row>
    <row r="11" spans="1:26" ht="24.95" customHeight="1" x14ac:dyDescent="0.25">
      <c r="A11" s="170"/>
      <c r="B11" s="167" t="s">
        <v>100</v>
      </c>
      <c r="C11" s="171" t="s">
        <v>560</v>
      </c>
      <c r="D11" s="167" t="s">
        <v>561</v>
      </c>
      <c r="E11" s="167" t="s">
        <v>103</v>
      </c>
      <c r="F11" s="168">
        <v>107</v>
      </c>
      <c r="G11" s="169"/>
      <c r="H11" s="169"/>
      <c r="I11" s="169">
        <f t="shared" ref="I11:I19" si="0">ROUND(F11*(G11+H11),2)</f>
        <v>0</v>
      </c>
      <c r="J11" s="167">
        <f t="shared" ref="J11:J19" si="1">ROUND(F11*(N11),2)</f>
        <v>959.79</v>
      </c>
      <c r="K11" s="1">
        <f t="shared" ref="K11:K19" si="2">ROUND(F11*(O11),2)</f>
        <v>0</v>
      </c>
      <c r="L11" s="1">
        <f t="shared" ref="L11:L19" si="3">ROUND(F11*(G11),2)</f>
        <v>0</v>
      </c>
      <c r="M11" s="1"/>
      <c r="N11" s="1">
        <v>8.9700000000000006</v>
      </c>
      <c r="O11" s="1"/>
      <c r="P11" s="166"/>
      <c r="Q11" s="172"/>
      <c r="R11" s="172"/>
      <c r="S11" s="166"/>
      <c r="Z11">
        <v>0</v>
      </c>
    </row>
    <row r="12" spans="1:26" ht="24.95" customHeight="1" x14ac:dyDescent="0.25">
      <c r="A12" s="170"/>
      <c r="B12" s="167" t="s">
        <v>100</v>
      </c>
      <c r="C12" s="171" t="s">
        <v>562</v>
      </c>
      <c r="D12" s="167" t="s">
        <v>563</v>
      </c>
      <c r="E12" s="167" t="s">
        <v>103</v>
      </c>
      <c r="F12" s="168">
        <v>107</v>
      </c>
      <c r="G12" s="169"/>
      <c r="H12" s="169"/>
      <c r="I12" s="169">
        <f t="shared" si="0"/>
        <v>0</v>
      </c>
      <c r="J12" s="167">
        <f t="shared" si="1"/>
        <v>82.39</v>
      </c>
      <c r="K12" s="1">
        <f t="shared" si="2"/>
        <v>0</v>
      </c>
      <c r="L12" s="1">
        <f t="shared" si="3"/>
        <v>0</v>
      </c>
      <c r="M12" s="1"/>
      <c r="N12" s="1">
        <v>0.77</v>
      </c>
      <c r="O12" s="1"/>
      <c r="P12" s="166"/>
      <c r="Q12" s="172"/>
      <c r="R12" s="172"/>
      <c r="S12" s="166"/>
      <c r="Z12">
        <v>0</v>
      </c>
    </row>
    <row r="13" spans="1:26" ht="24.95" customHeight="1" x14ac:dyDescent="0.25">
      <c r="A13" s="170"/>
      <c r="B13" s="167" t="s">
        <v>100</v>
      </c>
      <c r="C13" s="171" t="s">
        <v>564</v>
      </c>
      <c r="D13" s="167" t="s">
        <v>565</v>
      </c>
      <c r="E13" s="167" t="s">
        <v>126</v>
      </c>
      <c r="F13" s="168">
        <v>59.94</v>
      </c>
      <c r="G13" s="169"/>
      <c r="H13" s="169"/>
      <c r="I13" s="169">
        <f t="shared" si="0"/>
        <v>0</v>
      </c>
      <c r="J13" s="167">
        <f t="shared" si="1"/>
        <v>359.04</v>
      </c>
      <c r="K13" s="1">
        <f t="shared" si="2"/>
        <v>0</v>
      </c>
      <c r="L13" s="1">
        <f t="shared" si="3"/>
        <v>0</v>
      </c>
      <c r="M13" s="1"/>
      <c r="N13" s="1">
        <v>5.99</v>
      </c>
      <c r="O13" s="1"/>
      <c r="P13" s="166"/>
      <c r="Q13" s="172"/>
      <c r="R13" s="172"/>
      <c r="S13" s="166"/>
      <c r="Z13">
        <v>0</v>
      </c>
    </row>
    <row r="14" spans="1:26" ht="24.95" customHeight="1" x14ac:dyDescent="0.25">
      <c r="A14" s="170"/>
      <c r="B14" s="167" t="s">
        <v>100</v>
      </c>
      <c r="C14" s="171" t="s">
        <v>566</v>
      </c>
      <c r="D14" s="167" t="s">
        <v>567</v>
      </c>
      <c r="E14" s="167" t="s">
        <v>126</v>
      </c>
      <c r="F14" s="168">
        <v>59.94</v>
      </c>
      <c r="G14" s="169"/>
      <c r="H14" s="169"/>
      <c r="I14" s="169">
        <f t="shared" si="0"/>
        <v>0</v>
      </c>
      <c r="J14" s="167">
        <f t="shared" si="1"/>
        <v>205.59</v>
      </c>
      <c r="K14" s="1">
        <f t="shared" si="2"/>
        <v>0</v>
      </c>
      <c r="L14" s="1">
        <f t="shared" si="3"/>
        <v>0</v>
      </c>
      <c r="M14" s="1"/>
      <c r="N14" s="1">
        <v>3.43</v>
      </c>
      <c r="O14" s="1"/>
      <c r="P14" s="166"/>
      <c r="Q14" s="172"/>
      <c r="R14" s="172"/>
      <c r="S14" s="166"/>
      <c r="Z14">
        <v>0</v>
      </c>
    </row>
    <row r="15" spans="1:26" ht="24.95" customHeight="1" x14ac:dyDescent="0.25">
      <c r="A15" s="170"/>
      <c r="B15" s="167" t="s">
        <v>100</v>
      </c>
      <c r="C15" s="171" t="s">
        <v>106</v>
      </c>
      <c r="D15" s="167" t="s">
        <v>107</v>
      </c>
      <c r="E15" s="167" t="s">
        <v>103</v>
      </c>
      <c r="F15" s="168">
        <v>38.43</v>
      </c>
      <c r="G15" s="169"/>
      <c r="H15" s="169"/>
      <c r="I15" s="169">
        <f t="shared" si="0"/>
        <v>0</v>
      </c>
      <c r="J15" s="167">
        <f t="shared" si="1"/>
        <v>156.41</v>
      </c>
      <c r="K15" s="1">
        <f t="shared" si="2"/>
        <v>0</v>
      </c>
      <c r="L15" s="1">
        <f t="shared" si="3"/>
        <v>0</v>
      </c>
      <c r="M15" s="1"/>
      <c r="N15" s="1">
        <v>4.07</v>
      </c>
      <c r="O15" s="1"/>
      <c r="P15" s="166"/>
      <c r="Q15" s="172"/>
      <c r="R15" s="172"/>
      <c r="S15" s="166"/>
      <c r="Z15">
        <v>0</v>
      </c>
    </row>
    <row r="16" spans="1:26" ht="24.95" customHeight="1" x14ac:dyDescent="0.25">
      <c r="A16" s="170"/>
      <c r="B16" s="167" t="s">
        <v>100</v>
      </c>
      <c r="C16" s="171" t="s">
        <v>108</v>
      </c>
      <c r="D16" s="167" t="s">
        <v>109</v>
      </c>
      <c r="E16" s="167" t="s">
        <v>103</v>
      </c>
      <c r="F16" s="168">
        <v>38.43</v>
      </c>
      <c r="G16" s="169"/>
      <c r="H16" s="169"/>
      <c r="I16" s="169">
        <f t="shared" si="0"/>
        <v>0</v>
      </c>
      <c r="J16" s="167">
        <f t="shared" si="1"/>
        <v>249.41</v>
      </c>
      <c r="K16" s="1">
        <f t="shared" si="2"/>
        <v>0</v>
      </c>
      <c r="L16" s="1">
        <f t="shared" si="3"/>
        <v>0</v>
      </c>
      <c r="M16" s="1"/>
      <c r="N16" s="1">
        <v>6.49</v>
      </c>
      <c r="O16" s="1"/>
      <c r="P16" s="166"/>
      <c r="Q16" s="172"/>
      <c r="R16" s="172"/>
      <c r="S16" s="166"/>
      <c r="Z16">
        <v>0</v>
      </c>
    </row>
    <row r="17" spans="1:26" ht="24.95" customHeight="1" x14ac:dyDescent="0.25">
      <c r="A17" s="170"/>
      <c r="B17" s="167" t="s">
        <v>100</v>
      </c>
      <c r="C17" s="171" t="s">
        <v>110</v>
      </c>
      <c r="D17" s="167" t="s">
        <v>111</v>
      </c>
      <c r="E17" s="167" t="s">
        <v>103</v>
      </c>
      <c r="F17" s="168">
        <v>38.43</v>
      </c>
      <c r="G17" s="169"/>
      <c r="H17" s="169"/>
      <c r="I17" s="169">
        <f t="shared" si="0"/>
        <v>0</v>
      </c>
      <c r="J17" s="167">
        <f t="shared" si="1"/>
        <v>28.82</v>
      </c>
      <c r="K17" s="1">
        <f t="shared" si="2"/>
        <v>0</v>
      </c>
      <c r="L17" s="1">
        <f t="shared" si="3"/>
        <v>0</v>
      </c>
      <c r="M17" s="1"/>
      <c r="N17" s="1">
        <v>0.75</v>
      </c>
      <c r="O17" s="1"/>
      <c r="P17" s="166"/>
      <c r="Q17" s="172"/>
      <c r="R17" s="172"/>
      <c r="S17" s="166"/>
      <c r="Z17">
        <v>0</v>
      </c>
    </row>
    <row r="18" spans="1:26" ht="24.95" customHeight="1" x14ac:dyDescent="0.25">
      <c r="A18" s="170"/>
      <c r="B18" s="167" t="s">
        <v>100</v>
      </c>
      <c r="C18" s="171" t="s">
        <v>112</v>
      </c>
      <c r="D18" s="167" t="s">
        <v>113</v>
      </c>
      <c r="E18" s="167" t="s">
        <v>114</v>
      </c>
      <c r="F18" s="168">
        <v>30.744</v>
      </c>
      <c r="G18" s="169"/>
      <c r="H18" s="169"/>
      <c r="I18" s="169">
        <f t="shared" si="0"/>
        <v>0</v>
      </c>
      <c r="J18" s="167">
        <f t="shared" si="1"/>
        <v>245.95</v>
      </c>
      <c r="K18" s="1">
        <f t="shared" si="2"/>
        <v>0</v>
      </c>
      <c r="L18" s="1">
        <f t="shared" si="3"/>
        <v>0</v>
      </c>
      <c r="M18" s="1"/>
      <c r="N18" s="1">
        <v>8</v>
      </c>
      <c r="O18" s="1"/>
      <c r="P18" s="166"/>
      <c r="Q18" s="172"/>
      <c r="R18" s="172"/>
      <c r="S18" s="166"/>
      <c r="Z18">
        <v>0</v>
      </c>
    </row>
    <row r="19" spans="1:26" ht="24.95" customHeight="1" x14ac:dyDescent="0.25">
      <c r="A19" s="170"/>
      <c r="B19" s="167" t="s">
        <v>100</v>
      </c>
      <c r="C19" s="171" t="s">
        <v>376</v>
      </c>
      <c r="D19" s="167" t="s">
        <v>377</v>
      </c>
      <c r="E19" s="167" t="s">
        <v>103</v>
      </c>
      <c r="F19" s="168">
        <v>68.569999999999993</v>
      </c>
      <c r="G19" s="169"/>
      <c r="H19" s="169"/>
      <c r="I19" s="169">
        <f t="shared" si="0"/>
        <v>0</v>
      </c>
      <c r="J19" s="167">
        <f t="shared" si="1"/>
        <v>222.17</v>
      </c>
      <c r="K19" s="1">
        <f t="shared" si="2"/>
        <v>0</v>
      </c>
      <c r="L19" s="1">
        <f t="shared" si="3"/>
        <v>0</v>
      </c>
      <c r="M19" s="1"/>
      <c r="N19" s="1">
        <v>3.24</v>
      </c>
      <c r="O19" s="1"/>
      <c r="P19" s="166"/>
      <c r="Q19" s="172"/>
      <c r="R19" s="172"/>
      <c r="S19" s="166"/>
      <c r="Z19">
        <v>0</v>
      </c>
    </row>
    <row r="20" spans="1:26" x14ac:dyDescent="0.25">
      <c r="A20" s="155"/>
      <c r="B20" s="155"/>
      <c r="C20" s="155"/>
      <c r="D20" s="155" t="s">
        <v>70</v>
      </c>
      <c r="E20" s="155"/>
      <c r="F20" s="166"/>
      <c r="G20" s="158"/>
      <c r="H20" s="158">
        <f>ROUND((SUM(M10:M19))/1,2)</f>
        <v>0</v>
      </c>
      <c r="I20" s="158">
        <f>ROUND((SUM(I10:I19))/1,2)</f>
        <v>0</v>
      </c>
      <c r="J20" s="155"/>
      <c r="K20" s="155"/>
      <c r="L20" s="155">
        <f>ROUND((SUM(L10:L19))/1,2)</f>
        <v>0</v>
      </c>
      <c r="M20" s="155">
        <f>ROUND((SUM(M10:M19))/1,2)</f>
        <v>0</v>
      </c>
      <c r="N20" s="155"/>
      <c r="O20" s="155"/>
      <c r="P20" s="173">
        <f>ROUND((SUM(P10:P19))/1,2)</f>
        <v>0</v>
      </c>
      <c r="Q20" s="152"/>
      <c r="R20" s="152"/>
      <c r="S20" s="173">
        <f>ROUND((SUM(S10:S19))/1,2)</f>
        <v>0</v>
      </c>
      <c r="T20" s="152"/>
      <c r="U20" s="152"/>
      <c r="V20" s="152"/>
      <c r="W20" s="152"/>
      <c r="X20" s="152"/>
      <c r="Y20" s="152"/>
      <c r="Z20" s="152"/>
    </row>
    <row r="21" spans="1:26" x14ac:dyDescent="0.25">
      <c r="A21" s="1"/>
      <c r="B21" s="1"/>
      <c r="C21" s="1"/>
      <c r="D21" s="1"/>
      <c r="E21" s="1"/>
      <c r="F21" s="162"/>
      <c r="G21" s="148"/>
      <c r="H21" s="148"/>
      <c r="I21" s="148"/>
      <c r="J21" s="1"/>
      <c r="K21" s="1"/>
      <c r="L21" s="1"/>
      <c r="M21" s="1"/>
      <c r="N21" s="1"/>
      <c r="O21" s="1"/>
      <c r="P21" s="1"/>
      <c r="S21" s="1"/>
    </row>
    <row r="22" spans="1:26" x14ac:dyDescent="0.25">
      <c r="A22" s="155"/>
      <c r="B22" s="155"/>
      <c r="C22" s="155"/>
      <c r="D22" s="155" t="s">
        <v>71</v>
      </c>
      <c r="E22" s="155"/>
      <c r="F22" s="166"/>
      <c r="G22" s="156"/>
      <c r="H22" s="156"/>
      <c r="I22" s="156"/>
      <c r="J22" s="155"/>
      <c r="K22" s="155"/>
      <c r="L22" s="155"/>
      <c r="M22" s="155"/>
      <c r="N22" s="155"/>
      <c r="O22" s="155"/>
      <c r="P22" s="155"/>
      <c r="Q22" s="152"/>
      <c r="R22" s="152"/>
      <c r="S22" s="155"/>
      <c r="T22" s="152"/>
      <c r="U22" s="152"/>
      <c r="V22" s="152"/>
      <c r="W22" s="152"/>
      <c r="X22" s="152"/>
      <c r="Y22" s="152"/>
      <c r="Z22" s="152"/>
    </row>
    <row r="23" spans="1:26" ht="24.95" customHeight="1" x14ac:dyDescent="0.25">
      <c r="A23" s="170"/>
      <c r="B23" s="167" t="s">
        <v>119</v>
      </c>
      <c r="C23" s="171" t="s">
        <v>120</v>
      </c>
      <c r="D23" s="167" t="s">
        <v>121</v>
      </c>
      <c r="E23" s="167" t="s">
        <v>103</v>
      </c>
      <c r="F23" s="168">
        <v>1.55</v>
      </c>
      <c r="G23" s="169"/>
      <c r="H23" s="169"/>
      <c r="I23" s="169">
        <f>ROUND(F23*(G23+H23),2)</f>
        <v>0</v>
      </c>
      <c r="J23" s="167">
        <f>ROUND(F23*(N23),2)</f>
        <v>59.58</v>
      </c>
      <c r="K23" s="1">
        <f>ROUND(F23*(O23),2)</f>
        <v>0</v>
      </c>
      <c r="L23" s="1">
        <f>ROUND(F23*(G23),2)</f>
        <v>0</v>
      </c>
      <c r="M23" s="1"/>
      <c r="N23" s="1">
        <v>38.44</v>
      </c>
      <c r="O23" s="1"/>
      <c r="P23" s="166"/>
      <c r="Q23" s="172"/>
      <c r="R23" s="172"/>
      <c r="S23" s="166"/>
      <c r="Z23">
        <v>0</v>
      </c>
    </row>
    <row r="24" spans="1:26" ht="24.95" customHeight="1" x14ac:dyDescent="0.25">
      <c r="A24" s="170"/>
      <c r="B24" s="167" t="s">
        <v>119</v>
      </c>
      <c r="C24" s="171" t="s">
        <v>568</v>
      </c>
      <c r="D24" s="167" t="s">
        <v>569</v>
      </c>
      <c r="E24" s="167" t="s">
        <v>126</v>
      </c>
      <c r="F24" s="168">
        <v>15.5</v>
      </c>
      <c r="G24" s="169"/>
      <c r="H24" s="169"/>
      <c r="I24" s="169">
        <f>ROUND(F24*(G24+H24),2)</f>
        <v>0</v>
      </c>
      <c r="J24" s="167">
        <f>ROUND(F24*(N24),2)</f>
        <v>91.14</v>
      </c>
      <c r="K24" s="1">
        <f>ROUND(F24*(O24),2)</f>
        <v>0</v>
      </c>
      <c r="L24" s="1">
        <f>ROUND(F24*(G24),2)</f>
        <v>0</v>
      </c>
      <c r="M24" s="1"/>
      <c r="N24" s="1">
        <v>5.88</v>
      </c>
      <c r="O24" s="1"/>
      <c r="P24" s="166"/>
      <c r="Q24" s="172"/>
      <c r="R24" s="172"/>
      <c r="S24" s="166"/>
      <c r="Z24">
        <v>0</v>
      </c>
    </row>
    <row r="25" spans="1:26" x14ac:dyDescent="0.25">
      <c r="A25" s="155"/>
      <c r="B25" s="155"/>
      <c r="C25" s="155"/>
      <c r="D25" s="155" t="s">
        <v>71</v>
      </c>
      <c r="E25" s="155"/>
      <c r="F25" s="166"/>
      <c r="G25" s="158"/>
      <c r="H25" s="158">
        <f>ROUND((SUM(M22:M24))/1,2)</f>
        <v>0</v>
      </c>
      <c r="I25" s="158">
        <f>ROUND((SUM(I22:I24))/1,2)</f>
        <v>0</v>
      </c>
      <c r="J25" s="155"/>
      <c r="K25" s="155"/>
      <c r="L25" s="155">
        <f>ROUND((SUM(L22:L24))/1,2)</f>
        <v>0</v>
      </c>
      <c r="M25" s="155">
        <f>ROUND((SUM(M22:M24))/1,2)</f>
        <v>0</v>
      </c>
      <c r="N25" s="155"/>
      <c r="O25" s="155"/>
      <c r="P25" s="173">
        <f>ROUND((SUM(P22:P24))/1,2)</f>
        <v>0</v>
      </c>
      <c r="Q25" s="152"/>
      <c r="R25" s="152"/>
      <c r="S25" s="173">
        <f>ROUND((SUM(S22:S24))/1,2)</f>
        <v>0</v>
      </c>
      <c r="T25" s="152"/>
      <c r="U25" s="152"/>
      <c r="V25" s="152"/>
      <c r="W25" s="152"/>
      <c r="X25" s="152"/>
      <c r="Y25" s="152"/>
      <c r="Z25" s="152"/>
    </row>
    <row r="26" spans="1:26" x14ac:dyDescent="0.25">
      <c r="A26" s="1"/>
      <c r="B26" s="1"/>
      <c r="C26" s="1"/>
      <c r="D26" s="1"/>
      <c r="E26" s="1"/>
      <c r="F26" s="162"/>
      <c r="G26" s="148"/>
      <c r="H26" s="148"/>
      <c r="I26" s="148"/>
      <c r="J26" s="1"/>
      <c r="K26" s="1"/>
      <c r="L26" s="1"/>
      <c r="M26" s="1"/>
      <c r="N26" s="1"/>
      <c r="O26" s="1"/>
      <c r="P26" s="1"/>
      <c r="S26" s="1"/>
    </row>
    <row r="27" spans="1:26" x14ac:dyDescent="0.25">
      <c r="A27" s="155"/>
      <c r="B27" s="155"/>
      <c r="C27" s="155"/>
      <c r="D27" s="155" t="s">
        <v>73</v>
      </c>
      <c r="E27" s="155"/>
      <c r="F27" s="166"/>
      <c r="G27" s="156"/>
      <c r="H27" s="156"/>
      <c r="I27" s="156"/>
      <c r="J27" s="155"/>
      <c r="K27" s="155"/>
      <c r="L27" s="155"/>
      <c r="M27" s="155"/>
      <c r="N27" s="155"/>
      <c r="O27" s="155"/>
      <c r="P27" s="155"/>
      <c r="Q27" s="152"/>
      <c r="R27" s="152"/>
      <c r="S27" s="155"/>
      <c r="T27" s="152"/>
      <c r="U27" s="152"/>
      <c r="V27" s="152"/>
      <c r="W27" s="152"/>
      <c r="X27" s="152"/>
      <c r="Y27" s="152"/>
      <c r="Z27" s="152"/>
    </row>
    <row r="28" spans="1:26" ht="24.95" customHeight="1" x14ac:dyDescent="0.25">
      <c r="A28" s="170"/>
      <c r="B28" s="167" t="s">
        <v>115</v>
      </c>
      <c r="C28" s="171" t="s">
        <v>570</v>
      </c>
      <c r="D28" s="167" t="s">
        <v>571</v>
      </c>
      <c r="E28" s="167" t="s">
        <v>103</v>
      </c>
      <c r="F28" s="168">
        <v>3.1</v>
      </c>
      <c r="G28" s="169"/>
      <c r="H28" s="169"/>
      <c r="I28" s="169">
        <f>ROUND(F28*(G28+H28),2)</f>
        <v>0</v>
      </c>
      <c r="J28" s="167">
        <f>ROUND(F28*(N28),2)</f>
        <v>296.02</v>
      </c>
      <c r="K28" s="1">
        <f>ROUND(F28*(O28),2)</f>
        <v>0</v>
      </c>
      <c r="L28" s="1">
        <f>ROUND(F28*(G28),2)</f>
        <v>0</v>
      </c>
      <c r="M28" s="1"/>
      <c r="N28" s="1">
        <v>95.49</v>
      </c>
      <c r="O28" s="1"/>
      <c r="P28" s="166"/>
      <c r="Q28" s="172"/>
      <c r="R28" s="172"/>
      <c r="S28" s="166"/>
      <c r="Z28">
        <v>0</v>
      </c>
    </row>
    <row r="29" spans="1:26" x14ac:dyDescent="0.25">
      <c r="A29" s="155"/>
      <c r="B29" s="155"/>
      <c r="C29" s="155"/>
      <c r="D29" s="155" t="s">
        <v>73</v>
      </c>
      <c r="E29" s="155"/>
      <c r="F29" s="166"/>
      <c r="G29" s="158"/>
      <c r="H29" s="158">
        <f>ROUND((SUM(M27:M28))/1,2)</f>
        <v>0</v>
      </c>
      <c r="I29" s="158">
        <f>ROUND((SUM(I27:I28))/1,2)</f>
        <v>0</v>
      </c>
      <c r="J29" s="155"/>
      <c r="K29" s="155"/>
      <c r="L29" s="155">
        <f>ROUND((SUM(L27:L28))/1,2)</f>
        <v>0</v>
      </c>
      <c r="M29" s="155">
        <f>ROUND((SUM(M27:M28))/1,2)</f>
        <v>0</v>
      </c>
      <c r="N29" s="155"/>
      <c r="O29" s="155"/>
      <c r="P29" s="173">
        <f>ROUND((SUM(P27:P28))/1,2)</f>
        <v>0</v>
      </c>
      <c r="Q29" s="152"/>
      <c r="R29" s="152"/>
      <c r="S29" s="173">
        <f>ROUND((SUM(S27:S28))/1,2)</f>
        <v>0</v>
      </c>
      <c r="T29" s="152"/>
      <c r="U29" s="152"/>
      <c r="V29" s="152"/>
      <c r="W29" s="152"/>
      <c r="X29" s="152"/>
      <c r="Y29" s="152"/>
      <c r="Z29" s="152"/>
    </row>
    <row r="30" spans="1:26" x14ac:dyDescent="0.25">
      <c r="A30" s="1"/>
      <c r="B30" s="1"/>
      <c r="C30" s="1"/>
      <c r="D30" s="1"/>
      <c r="E30" s="1"/>
      <c r="F30" s="162"/>
      <c r="G30" s="148"/>
      <c r="H30" s="148"/>
      <c r="I30" s="148"/>
      <c r="J30" s="1"/>
      <c r="K30" s="1"/>
      <c r="L30" s="1"/>
      <c r="M30" s="1"/>
      <c r="N30" s="1"/>
      <c r="O30" s="1"/>
      <c r="P30" s="1"/>
      <c r="S30" s="1"/>
    </row>
    <row r="31" spans="1:26" x14ac:dyDescent="0.25">
      <c r="A31" s="155"/>
      <c r="B31" s="155"/>
      <c r="C31" s="155"/>
      <c r="D31" s="155" t="s">
        <v>368</v>
      </c>
      <c r="E31" s="155"/>
      <c r="F31" s="166"/>
      <c r="G31" s="156"/>
      <c r="H31" s="156"/>
      <c r="I31" s="156"/>
      <c r="J31" s="155"/>
      <c r="K31" s="155"/>
      <c r="L31" s="155"/>
      <c r="M31" s="155"/>
      <c r="N31" s="155"/>
      <c r="O31" s="155"/>
      <c r="P31" s="155"/>
      <c r="Q31" s="152"/>
      <c r="R31" s="152"/>
      <c r="S31" s="155"/>
      <c r="T31" s="152"/>
      <c r="U31" s="152"/>
      <c r="V31" s="152"/>
      <c r="W31" s="152"/>
      <c r="X31" s="152"/>
      <c r="Y31" s="152"/>
      <c r="Z31" s="152"/>
    </row>
    <row r="32" spans="1:26" ht="24.95" customHeight="1" x14ac:dyDescent="0.25">
      <c r="A32" s="170"/>
      <c r="B32" s="167" t="s">
        <v>136</v>
      </c>
      <c r="C32" s="171" t="s">
        <v>572</v>
      </c>
      <c r="D32" s="167" t="s">
        <v>573</v>
      </c>
      <c r="E32" s="167" t="s">
        <v>146</v>
      </c>
      <c r="F32" s="168">
        <v>1</v>
      </c>
      <c r="G32" s="169"/>
      <c r="H32" s="169"/>
      <c r="I32" s="169">
        <f>ROUND(F32*(G32+H32),2)</f>
        <v>0</v>
      </c>
      <c r="J32" s="167">
        <f>ROUND(F32*(N32),2)</f>
        <v>169.67</v>
      </c>
      <c r="K32" s="1">
        <f>ROUND(F32*(O32),2)</f>
        <v>0</v>
      </c>
      <c r="L32" s="1">
        <f>ROUND(F32*(G32),2)</f>
        <v>0</v>
      </c>
      <c r="M32" s="1"/>
      <c r="N32" s="1">
        <v>169.67</v>
      </c>
      <c r="O32" s="1"/>
      <c r="P32" s="166"/>
      <c r="Q32" s="172"/>
      <c r="R32" s="172"/>
      <c r="S32" s="166"/>
      <c r="Z32">
        <v>0</v>
      </c>
    </row>
    <row r="33" spans="1:26" ht="24.95" customHeight="1" x14ac:dyDescent="0.25">
      <c r="A33" s="170"/>
      <c r="B33" s="167" t="s">
        <v>136</v>
      </c>
      <c r="C33" s="171" t="s">
        <v>574</v>
      </c>
      <c r="D33" s="167" t="s">
        <v>575</v>
      </c>
      <c r="E33" s="167" t="s">
        <v>146</v>
      </c>
      <c r="F33" s="168">
        <v>1</v>
      </c>
      <c r="G33" s="169"/>
      <c r="H33" s="169"/>
      <c r="I33" s="169">
        <f>ROUND(F33*(G33+H33),2)</f>
        <v>0</v>
      </c>
      <c r="J33" s="167">
        <f>ROUND(F33*(N33),2)</f>
        <v>3375</v>
      </c>
      <c r="K33" s="1">
        <f>ROUND(F33*(O33),2)</f>
        <v>0</v>
      </c>
      <c r="L33" s="1">
        <f>ROUND(F33*(G33),2)</f>
        <v>0</v>
      </c>
      <c r="M33" s="1"/>
      <c r="N33" s="1">
        <v>3375</v>
      </c>
      <c r="O33" s="1"/>
      <c r="P33" s="166"/>
      <c r="Q33" s="172"/>
      <c r="R33" s="172"/>
      <c r="S33" s="166"/>
      <c r="Z33">
        <v>0</v>
      </c>
    </row>
    <row r="34" spans="1:26" x14ac:dyDescent="0.25">
      <c r="A34" s="155"/>
      <c r="B34" s="155"/>
      <c r="C34" s="155"/>
      <c r="D34" s="155" t="s">
        <v>368</v>
      </c>
      <c r="E34" s="155"/>
      <c r="F34" s="166"/>
      <c r="G34" s="158"/>
      <c r="H34" s="158">
        <f>ROUND((SUM(M31:M33))/1,2)</f>
        <v>0</v>
      </c>
      <c r="I34" s="158">
        <f>ROUND((SUM(I31:I33))/1,2)</f>
        <v>0</v>
      </c>
      <c r="J34" s="155"/>
      <c r="K34" s="155"/>
      <c r="L34" s="155">
        <f>ROUND((SUM(L31:L33))/1,2)</f>
        <v>0</v>
      </c>
      <c r="M34" s="155">
        <f>ROUND((SUM(M31:M33))/1,2)</f>
        <v>0</v>
      </c>
      <c r="N34" s="155"/>
      <c r="O34" s="155"/>
      <c r="P34" s="173">
        <f>ROUND((SUM(P31:P33))/1,2)</f>
        <v>0</v>
      </c>
      <c r="Q34" s="152"/>
      <c r="R34" s="152"/>
      <c r="S34" s="173">
        <f>ROUND((SUM(S31:S33))/1,2)</f>
        <v>0</v>
      </c>
      <c r="T34" s="152"/>
      <c r="U34" s="152"/>
      <c r="V34" s="152"/>
      <c r="W34" s="152"/>
      <c r="X34" s="152"/>
      <c r="Y34" s="152"/>
      <c r="Z34" s="152"/>
    </row>
    <row r="35" spans="1:26" x14ac:dyDescent="0.25">
      <c r="A35" s="1"/>
      <c r="B35" s="1"/>
      <c r="C35" s="1"/>
      <c r="D35" s="1"/>
      <c r="E35" s="1"/>
      <c r="F35" s="162"/>
      <c r="G35" s="148"/>
      <c r="H35" s="148"/>
      <c r="I35" s="148"/>
      <c r="J35" s="1"/>
      <c r="K35" s="1"/>
      <c r="L35" s="1"/>
      <c r="M35" s="1"/>
      <c r="N35" s="1"/>
      <c r="O35" s="1"/>
      <c r="P35" s="1"/>
      <c r="S35" s="1"/>
    </row>
    <row r="36" spans="1:26" x14ac:dyDescent="0.25">
      <c r="A36" s="155"/>
      <c r="B36" s="155"/>
      <c r="C36" s="155"/>
      <c r="D36" s="155" t="s">
        <v>76</v>
      </c>
      <c r="E36" s="155"/>
      <c r="F36" s="166"/>
      <c r="G36" s="156"/>
      <c r="H36" s="156"/>
      <c r="I36" s="156"/>
      <c r="J36" s="155"/>
      <c r="K36" s="155"/>
      <c r="L36" s="155"/>
      <c r="M36" s="155"/>
      <c r="N36" s="155"/>
      <c r="O36" s="155"/>
      <c r="P36" s="155"/>
      <c r="Q36" s="152"/>
      <c r="R36" s="152"/>
      <c r="S36" s="155"/>
      <c r="T36" s="152"/>
      <c r="U36" s="152"/>
      <c r="V36" s="152"/>
      <c r="W36" s="152"/>
      <c r="X36" s="152"/>
      <c r="Y36" s="152"/>
      <c r="Z36" s="152"/>
    </row>
    <row r="37" spans="1:26" ht="24.95" customHeight="1" x14ac:dyDescent="0.25">
      <c r="A37" s="170"/>
      <c r="B37" s="167" t="s">
        <v>115</v>
      </c>
      <c r="C37" s="171" t="s">
        <v>576</v>
      </c>
      <c r="D37" s="167" t="s">
        <v>577</v>
      </c>
      <c r="E37" s="167" t="s">
        <v>114</v>
      </c>
      <c r="F37" s="168">
        <v>33.67</v>
      </c>
      <c r="G37" s="169"/>
      <c r="H37" s="169"/>
      <c r="I37" s="169">
        <f>ROUND(F37*(G37+H37),2)</f>
        <v>0</v>
      </c>
      <c r="J37" s="167">
        <f>ROUND(F37*(N37),2)</f>
        <v>912.12</v>
      </c>
      <c r="K37" s="1">
        <f>ROUND(F37*(O37),2)</f>
        <v>0</v>
      </c>
      <c r="L37" s="1">
        <f>ROUND(F37*(G37),2)</f>
        <v>0</v>
      </c>
      <c r="M37" s="1"/>
      <c r="N37" s="1">
        <v>27.09</v>
      </c>
      <c r="O37" s="1"/>
      <c r="P37" s="166"/>
      <c r="Q37" s="172"/>
      <c r="R37" s="172"/>
      <c r="S37" s="166"/>
      <c r="Z37">
        <v>0</v>
      </c>
    </row>
    <row r="38" spans="1:26" x14ac:dyDescent="0.25">
      <c r="A38" s="155"/>
      <c r="B38" s="155"/>
      <c r="C38" s="155"/>
      <c r="D38" s="155" t="s">
        <v>76</v>
      </c>
      <c r="E38" s="155"/>
      <c r="F38" s="166"/>
      <c r="G38" s="158"/>
      <c r="H38" s="158"/>
      <c r="I38" s="158">
        <f>ROUND((SUM(I36:I37))/1,2)</f>
        <v>0</v>
      </c>
      <c r="J38" s="155"/>
      <c r="K38" s="155"/>
      <c r="L38" s="155">
        <f>ROUND((SUM(L36:L37))/1,2)</f>
        <v>0</v>
      </c>
      <c r="M38" s="155">
        <f>ROUND((SUM(M36:M37))/1,2)</f>
        <v>0</v>
      </c>
      <c r="N38" s="155"/>
      <c r="O38" s="155"/>
      <c r="P38" s="173">
        <f>ROUND((SUM(P36:P37))/1,2)</f>
        <v>0</v>
      </c>
      <c r="S38" s="166">
        <f>ROUND((SUM(S36:S37))/1,2)</f>
        <v>0</v>
      </c>
    </row>
    <row r="39" spans="1:26" x14ac:dyDescent="0.25">
      <c r="A39" s="1"/>
      <c r="B39" s="1"/>
      <c r="C39" s="1"/>
      <c r="D39" s="1"/>
      <c r="E39" s="1"/>
      <c r="F39" s="162"/>
      <c r="G39" s="148"/>
      <c r="H39" s="148"/>
      <c r="I39" s="148"/>
      <c r="J39" s="1"/>
      <c r="K39" s="1"/>
      <c r="L39" s="1"/>
      <c r="M39" s="1"/>
      <c r="N39" s="1"/>
      <c r="O39" s="1"/>
      <c r="P39" s="1"/>
      <c r="S39" s="1"/>
    </row>
    <row r="40" spans="1:26" x14ac:dyDescent="0.25">
      <c r="A40" s="155"/>
      <c r="B40" s="155"/>
      <c r="C40" s="155"/>
      <c r="D40" s="2" t="s">
        <v>69</v>
      </c>
      <c r="E40" s="155"/>
      <c r="F40" s="166"/>
      <c r="G40" s="158"/>
      <c r="H40" s="158"/>
      <c r="I40" s="158">
        <f>ROUND((SUM(I9:I39))/2,2)</f>
        <v>0</v>
      </c>
      <c r="J40" s="155"/>
      <c r="K40" s="155"/>
      <c r="L40" s="155">
        <f>ROUND((SUM(L9:L39))/2,2)</f>
        <v>0</v>
      </c>
      <c r="M40" s="155">
        <f>ROUND((SUM(M9:M39))/2,2)</f>
        <v>0</v>
      </c>
      <c r="N40" s="155"/>
      <c r="O40" s="155"/>
      <c r="P40" s="173">
        <f>ROUND((SUM(P9:P39))/2,2)</f>
        <v>0</v>
      </c>
      <c r="S40" s="173">
        <f>ROUND((SUM(S9:S39))/2,2)</f>
        <v>0</v>
      </c>
    </row>
    <row r="41" spans="1:26" x14ac:dyDescent="0.25">
      <c r="A41" s="175"/>
      <c r="B41" s="175" t="s">
        <v>16</v>
      </c>
      <c r="C41" s="175"/>
      <c r="D41" s="175"/>
      <c r="E41" s="175"/>
      <c r="F41" s="176" t="s">
        <v>89</v>
      </c>
      <c r="G41" s="177"/>
      <c r="H41" s="177">
        <f>ROUND((SUM(M9:M40))/3,2)</f>
        <v>0</v>
      </c>
      <c r="I41" s="177">
        <f>ROUND((SUM(I9:I40))/3,2)</f>
        <v>0</v>
      </c>
      <c r="J41" s="175"/>
      <c r="K41" s="175">
        <f>ROUND((SUM(K9:K40)),2)</f>
        <v>0</v>
      </c>
      <c r="L41" s="175">
        <f>ROUND((SUM(L9:L40))/3,2)</f>
        <v>0</v>
      </c>
      <c r="M41" s="175">
        <f>ROUND((SUM(M9:M40))/3,2)</f>
        <v>0</v>
      </c>
      <c r="N41" s="175"/>
      <c r="O41" s="175"/>
      <c r="P41" s="176">
        <f>ROUND((SUM(P9:P40))/3,2)</f>
        <v>0</v>
      </c>
      <c r="S41" s="176">
        <f>ROUND((SUM(S9:S40))/3,2)</f>
        <v>0</v>
      </c>
      <c r="Z41">
        <f>(SUM(Z9:Z40))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Výstavba Zberného dvora v obci Tovarné / SO 02 - Požiarná nádrž</oddHeader>
    <oddFooter>&amp;RStrana &amp;P z &amp;N    &amp;L&amp;7Spracované systémom Systematic®pyramida.wsn, tel.: 051 77 10 585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19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20</v>
      </c>
      <c r="H2" s="16"/>
      <c r="I2" s="27"/>
      <c r="J2" s="31"/>
    </row>
    <row r="3" spans="1:23" ht="18" customHeight="1" x14ac:dyDescent="0.25">
      <c r="A3" s="11"/>
      <c r="B3" s="40" t="s">
        <v>578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22</v>
      </c>
      <c r="J4" s="32"/>
    </row>
    <row r="5" spans="1:23" ht="18" customHeight="1" thickBot="1" x14ac:dyDescent="0.3">
      <c r="A5" s="11"/>
      <c r="B5" s="45" t="s">
        <v>23</v>
      </c>
      <c r="C5" s="20"/>
      <c r="D5" s="17"/>
      <c r="E5" s="17"/>
      <c r="F5" s="46" t="s">
        <v>24</v>
      </c>
      <c r="G5" s="17"/>
      <c r="H5" s="17"/>
      <c r="I5" s="44" t="s">
        <v>25</v>
      </c>
      <c r="J5" s="47" t="s">
        <v>26</v>
      </c>
    </row>
    <row r="6" spans="1:23" ht="18" customHeight="1" thickTop="1" x14ac:dyDescent="0.25">
      <c r="A6" s="11"/>
      <c r="B6" s="56" t="s">
        <v>27</v>
      </c>
      <c r="C6" s="52"/>
      <c r="D6" s="53"/>
      <c r="E6" s="53"/>
      <c r="F6" s="53"/>
      <c r="G6" s="57" t="s">
        <v>28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29</v>
      </c>
      <c r="H7" s="18"/>
      <c r="I7" s="29"/>
      <c r="J7" s="50"/>
    </row>
    <row r="8" spans="1:23" ht="18" customHeight="1" x14ac:dyDescent="0.25">
      <c r="A8" s="11"/>
      <c r="B8" s="45" t="s">
        <v>30</v>
      </c>
      <c r="C8" s="20"/>
      <c r="D8" s="17"/>
      <c r="E8" s="17"/>
      <c r="F8" s="17"/>
      <c r="G8" s="46" t="s">
        <v>28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29</v>
      </c>
      <c r="H9" s="17"/>
      <c r="I9" s="28"/>
      <c r="J9" s="32"/>
    </row>
    <row r="10" spans="1:23" ht="18" customHeight="1" x14ac:dyDescent="0.25">
      <c r="A10" s="11"/>
      <c r="B10" s="45" t="s">
        <v>31</v>
      </c>
      <c r="C10" s="20"/>
      <c r="D10" s="17"/>
      <c r="E10" s="17"/>
      <c r="F10" s="17"/>
      <c r="G10" s="46" t="s">
        <v>28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29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0" t="s">
        <v>32</v>
      </c>
      <c r="C15" s="91" t="s">
        <v>6</v>
      </c>
      <c r="D15" s="91" t="s">
        <v>58</v>
      </c>
      <c r="E15" s="92" t="s">
        <v>59</v>
      </c>
      <c r="F15" s="104" t="s">
        <v>60</v>
      </c>
      <c r="G15" s="59" t="s">
        <v>37</v>
      </c>
      <c r="H15" s="62" t="s">
        <v>38</v>
      </c>
      <c r="I15" s="27"/>
      <c r="J15" s="55"/>
    </row>
    <row r="16" spans="1:23" ht="18" customHeight="1" x14ac:dyDescent="0.25">
      <c r="A16" s="11"/>
      <c r="B16" s="93">
        <v>1</v>
      </c>
      <c r="C16" s="94" t="s">
        <v>33</v>
      </c>
      <c r="D16" s="95">
        <f>'Rekap 12642'!B12</f>
        <v>0</v>
      </c>
      <c r="E16" s="96">
        <f>'Rekap 12642'!C12</f>
        <v>0</v>
      </c>
      <c r="F16" s="105">
        <f>'Rekap 12642'!D12</f>
        <v>0</v>
      </c>
      <c r="G16" s="60">
        <v>6</v>
      </c>
      <c r="H16" s="114" t="s">
        <v>39</v>
      </c>
      <c r="I16" s="128"/>
      <c r="J16" s="125">
        <v>0</v>
      </c>
    </row>
    <row r="17" spans="1:26" ht="18" customHeight="1" x14ac:dyDescent="0.25">
      <c r="A17" s="11"/>
      <c r="B17" s="67">
        <v>2</v>
      </c>
      <c r="C17" s="70" t="s">
        <v>34</v>
      </c>
      <c r="D17" s="77"/>
      <c r="E17" s="75"/>
      <c r="F17" s="80"/>
      <c r="G17" s="61">
        <v>7</v>
      </c>
      <c r="H17" s="115" t="s">
        <v>40</v>
      </c>
      <c r="I17" s="128"/>
      <c r="J17" s="126">
        <f>'SO 12642'!Z52</f>
        <v>0</v>
      </c>
    </row>
    <row r="18" spans="1:26" ht="18" customHeight="1" x14ac:dyDescent="0.25">
      <c r="A18" s="11"/>
      <c r="B18" s="68">
        <v>3</v>
      </c>
      <c r="C18" s="71" t="s">
        <v>35</v>
      </c>
      <c r="D18" s="78">
        <f>'Rekap 12642'!B17</f>
        <v>0</v>
      </c>
      <c r="E18" s="76">
        <f>'Rekap 12642'!C17</f>
        <v>0</v>
      </c>
      <c r="F18" s="81">
        <f>'Rekap 12642'!D17</f>
        <v>0</v>
      </c>
      <c r="G18" s="61">
        <v>8</v>
      </c>
      <c r="H18" s="115" t="s">
        <v>41</v>
      </c>
      <c r="I18" s="128"/>
      <c r="J18" s="126">
        <v>0</v>
      </c>
    </row>
    <row r="19" spans="1:26" ht="18" customHeight="1" x14ac:dyDescent="0.25">
      <c r="A19" s="11"/>
      <c r="B19" s="68">
        <v>4</v>
      </c>
      <c r="C19" s="72"/>
      <c r="D19" s="78"/>
      <c r="E19" s="76"/>
      <c r="F19" s="81"/>
      <c r="G19" s="61">
        <v>9</v>
      </c>
      <c r="H19" s="124"/>
      <c r="I19" s="128"/>
      <c r="J19" s="127"/>
    </row>
    <row r="20" spans="1:26" ht="18" customHeight="1" thickBot="1" x14ac:dyDescent="0.3">
      <c r="A20" s="11"/>
      <c r="B20" s="68">
        <v>5</v>
      </c>
      <c r="C20" s="73" t="s">
        <v>36</v>
      </c>
      <c r="D20" s="79"/>
      <c r="E20" s="99"/>
      <c r="F20" s="106">
        <f>SUM(F16:F19)</f>
        <v>0</v>
      </c>
      <c r="G20" s="61">
        <v>10</v>
      </c>
      <c r="H20" s="115" t="s">
        <v>36</v>
      </c>
      <c r="I20" s="130"/>
      <c r="J20" s="98">
        <f>SUM(J16:J19)</f>
        <v>0</v>
      </c>
    </row>
    <row r="21" spans="1:26" ht="18" customHeight="1" thickTop="1" x14ac:dyDescent="0.25">
      <c r="A21" s="11"/>
      <c r="B21" s="65" t="s">
        <v>48</v>
      </c>
      <c r="C21" s="69" t="s">
        <v>7</v>
      </c>
      <c r="D21" s="74"/>
      <c r="E21" s="19"/>
      <c r="F21" s="97"/>
      <c r="G21" s="65" t="s">
        <v>54</v>
      </c>
      <c r="H21" s="62" t="s">
        <v>7</v>
      </c>
      <c r="I21" s="29"/>
      <c r="J21" s="131"/>
    </row>
    <row r="22" spans="1:26" ht="18" customHeight="1" x14ac:dyDescent="0.25">
      <c r="A22" s="11"/>
      <c r="B22" s="60">
        <v>11</v>
      </c>
      <c r="C22" s="63" t="s">
        <v>49</v>
      </c>
      <c r="D22" s="86"/>
      <c r="E22" s="88" t="s">
        <v>52</v>
      </c>
      <c r="F22" s="80">
        <f>((F16*U22*0)+(F17*V22*0)+(F18*W22*0))/100</f>
        <v>0</v>
      </c>
      <c r="G22" s="60">
        <v>16</v>
      </c>
      <c r="H22" s="114" t="s">
        <v>55</v>
      </c>
      <c r="I22" s="129" t="s">
        <v>52</v>
      </c>
      <c r="J22" s="125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50</v>
      </c>
      <c r="D23" s="66"/>
      <c r="E23" s="88" t="s">
        <v>53</v>
      </c>
      <c r="F23" s="81">
        <f>((F16*U23*0)+(F17*V23*0)+(F18*W23*0))/100</f>
        <v>0</v>
      </c>
      <c r="G23" s="61">
        <v>17</v>
      </c>
      <c r="H23" s="115" t="s">
        <v>56</v>
      </c>
      <c r="I23" s="129" t="s">
        <v>52</v>
      </c>
      <c r="J23" s="126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51</v>
      </c>
      <c r="D24" s="66"/>
      <c r="E24" s="88" t="s">
        <v>52</v>
      </c>
      <c r="F24" s="81">
        <f>((F16*U24*0)+(F17*V24*0)+(F18*W24*0))/100</f>
        <v>0</v>
      </c>
      <c r="G24" s="61">
        <v>18</v>
      </c>
      <c r="H24" s="115" t="s">
        <v>57</v>
      </c>
      <c r="I24" s="129" t="s">
        <v>53</v>
      </c>
      <c r="J24" s="126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89"/>
      <c r="F25" s="87"/>
      <c r="G25" s="61">
        <v>19</v>
      </c>
      <c r="H25" s="124"/>
      <c r="I25" s="128"/>
      <c r="J25" s="127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7"/>
      <c r="G26" s="61">
        <v>20</v>
      </c>
      <c r="H26" s="115" t="s">
        <v>36</v>
      </c>
      <c r="I26" s="130"/>
      <c r="J26" s="98">
        <f>SUM(J22:J25)+SUM(F22:F25)</f>
        <v>0</v>
      </c>
    </row>
    <row r="27" spans="1:26" ht="18" customHeight="1" thickTop="1" x14ac:dyDescent="0.25">
      <c r="A27" s="11"/>
      <c r="B27" s="100"/>
      <c r="C27" s="142" t="s">
        <v>63</v>
      </c>
      <c r="D27" s="135"/>
      <c r="E27" s="101"/>
      <c r="F27" s="30"/>
      <c r="G27" s="108" t="s">
        <v>42</v>
      </c>
      <c r="H27" s="103" t="s">
        <v>43</v>
      </c>
      <c r="I27" s="29"/>
      <c r="J27" s="33"/>
    </row>
    <row r="28" spans="1:26" ht="18" customHeight="1" x14ac:dyDescent="0.25">
      <c r="A28" s="11"/>
      <c r="B28" s="26"/>
      <c r="C28" s="133"/>
      <c r="D28" s="136"/>
      <c r="E28" s="22"/>
      <c r="F28" s="11"/>
      <c r="G28" s="109">
        <v>21</v>
      </c>
      <c r="H28" s="113" t="s">
        <v>44</v>
      </c>
      <c r="I28" s="121"/>
      <c r="J28" s="117">
        <f>F20+J20+F26+J26</f>
        <v>0</v>
      </c>
    </row>
    <row r="29" spans="1:26" ht="18" customHeight="1" x14ac:dyDescent="0.25">
      <c r="A29" s="11"/>
      <c r="B29" s="82"/>
      <c r="C29" s="134"/>
      <c r="D29" s="137"/>
      <c r="E29" s="22"/>
      <c r="F29" s="11"/>
      <c r="G29" s="60">
        <v>22</v>
      </c>
      <c r="H29" s="114" t="s">
        <v>45</v>
      </c>
      <c r="I29" s="122">
        <f>J28-SUM('SO 12642'!K9:'SO 12642'!K51)</f>
        <v>0</v>
      </c>
      <c r="J29" s="118">
        <f>ROUND(((ROUND(I29,2)*20)*1/100),2)</f>
        <v>0</v>
      </c>
    </row>
    <row r="30" spans="1:26" ht="18" customHeight="1" x14ac:dyDescent="0.25">
      <c r="A30" s="11"/>
      <c r="B30" s="23"/>
      <c r="C30" s="124"/>
      <c r="D30" s="128"/>
      <c r="E30" s="22"/>
      <c r="F30" s="11"/>
      <c r="G30" s="61">
        <v>23</v>
      </c>
      <c r="H30" s="115" t="s">
        <v>46</v>
      </c>
      <c r="I30" s="88">
        <f>SUM('SO 12642'!K9:'SO 12642'!K51)</f>
        <v>0</v>
      </c>
      <c r="J30" s="119">
        <f>ROUND(((ROUND(I30,2)*0)/100),2)</f>
        <v>0</v>
      </c>
    </row>
    <row r="31" spans="1:26" ht="18" customHeight="1" x14ac:dyDescent="0.25">
      <c r="A31" s="11"/>
      <c r="B31" s="24"/>
      <c r="C31" s="138"/>
      <c r="D31" s="139"/>
      <c r="E31" s="22"/>
      <c r="F31" s="11"/>
      <c r="G31" s="109">
        <v>24</v>
      </c>
      <c r="H31" s="113" t="s">
        <v>36</v>
      </c>
      <c r="I31" s="112"/>
      <c r="J31" s="132">
        <f>SUM(J28:J30)</f>
        <v>0</v>
      </c>
    </row>
    <row r="32" spans="1:26" ht="18" customHeight="1" thickBot="1" x14ac:dyDescent="0.3">
      <c r="A32" s="11"/>
      <c r="B32" s="48"/>
      <c r="C32" s="116"/>
      <c r="D32" s="123"/>
      <c r="E32" s="83"/>
      <c r="F32" s="84"/>
      <c r="G32" s="60" t="s">
        <v>47</v>
      </c>
      <c r="H32" s="116"/>
      <c r="I32" s="123"/>
      <c r="J32" s="120"/>
    </row>
    <row r="33" spans="1:10" ht="18" customHeight="1" thickTop="1" x14ac:dyDescent="0.25">
      <c r="A33" s="11"/>
      <c r="B33" s="100"/>
      <c r="C33" s="101"/>
      <c r="D33" s="140" t="s">
        <v>61</v>
      </c>
      <c r="E33" s="15"/>
      <c r="F33" s="102"/>
      <c r="G33" s="110">
        <v>26</v>
      </c>
      <c r="H33" s="141" t="s">
        <v>62</v>
      </c>
      <c r="I33" s="30"/>
      <c r="J33" s="111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2"/>
      <c r="C40" s="83"/>
      <c r="D40" s="12"/>
      <c r="E40" s="12"/>
      <c r="F40" s="12"/>
      <c r="G40" s="12"/>
      <c r="H40" s="12"/>
      <c r="I40" s="84"/>
      <c r="J40" s="85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RowHeight="15" x14ac:dyDescent="0.2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 x14ac:dyDescent="0.25">
      <c r="A1" s="144" t="s">
        <v>27</v>
      </c>
      <c r="B1" s="143"/>
      <c r="C1" s="143"/>
      <c r="D1" s="144" t="s">
        <v>24</v>
      </c>
      <c r="E1" s="143"/>
      <c r="F1" s="143"/>
      <c r="W1">
        <v>30.126000000000001</v>
      </c>
    </row>
    <row r="2" spans="1:26" x14ac:dyDescent="0.25">
      <c r="A2" s="144" t="s">
        <v>31</v>
      </c>
      <c r="B2" s="143"/>
      <c r="C2" s="143"/>
      <c r="D2" s="144" t="s">
        <v>22</v>
      </c>
      <c r="E2" s="143"/>
      <c r="F2" s="143"/>
    </row>
    <row r="3" spans="1:26" x14ac:dyDescent="0.25">
      <c r="A3" s="144" t="s">
        <v>30</v>
      </c>
      <c r="B3" s="143"/>
      <c r="C3" s="143"/>
      <c r="D3" s="144" t="s">
        <v>67</v>
      </c>
      <c r="E3" s="143"/>
      <c r="F3" s="143"/>
    </row>
    <row r="4" spans="1:26" x14ac:dyDescent="0.25">
      <c r="A4" s="144" t="s">
        <v>1</v>
      </c>
      <c r="B4" s="143"/>
      <c r="C4" s="143"/>
      <c r="D4" s="143"/>
      <c r="E4" s="143"/>
      <c r="F4" s="143"/>
    </row>
    <row r="5" spans="1:26" x14ac:dyDescent="0.25">
      <c r="A5" s="144" t="s">
        <v>578</v>
      </c>
      <c r="B5" s="143"/>
      <c r="C5" s="143"/>
      <c r="D5" s="143"/>
      <c r="E5" s="143"/>
      <c r="F5" s="143"/>
    </row>
    <row r="6" spans="1:26" x14ac:dyDescent="0.25">
      <c r="A6" s="143"/>
      <c r="B6" s="143"/>
      <c r="C6" s="143"/>
      <c r="D6" s="143"/>
      <c r="E6" s="143"/>
      <c r="F6" s="143"/>
    </row>
    <row r="7" spans="1:26" x14ac:dyDescent="0.25">
      <c r="A7" s="143"/>
      <c r="B7" s="143"/>
      <c r="C7" s="143"/>
      <c r="D7" s="143"/>
      <c r="E7" s="143"/>
      <c r="F7" s="143"/>
    </row>
    <row r="8" spans="1:26" x14ac:dyDescent="0.25">
      <c r="A8" s="145" t="s">
        <v>68</v>
      </c>
      <c r="B8" s="143"/>
      <c r="C8" s="143"/>
      <c r="D8" s="143"/>
      <c r="E8" s="143"/>
      <c r="F8" s="143"/>
    </row>
    <row r="9" spans="1:26" x14ac:dyDescent="0.25">
      <c r="A9" s="146" t="s">
        <v>64</v>
      </c>
      <c r="B9" s="146" t="s">
        <v>58</v>
      </c>
      <c r="C9" s="146" t="s">
        <v>59</v>
      </c>
      <c r="D9" s="146" t="s">
        <v>36</v>
      </c>
      <c r="E9" s="146" t="s">
        <v>65</v>
      </c>
      <c r="F9" s="146" t="s">
        <v>66</v>
      </c>
    </row>
    <row r="10" spans="1:26" x14ac:dyDescent="0.25">
      <c r="A10" s="153" t="s">
        <v>69</v>
      </c>
      <c r="B10" s="154"/>
      <c r="C10" s="150"/>
      <c r="D10" s="150"/>
      <c r="E10" s="151"/>
      <c r="F10" s="151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</row>
    <row r="11" spans="1:26" x14ac:dyDescent="0.25">
      <c r="A11" s="155" t="s">
        <v>71</v>
      </c>
      <c r="B11" s="156">
        <f>'SO 12642'!L12</f>
        <v>0</v>
      </c>
      <c r="C11" s="156">
        <f>'SO 12642'!M12</f>
        <v>0</v>
      </c>
      <c r="D11" s="156">
        <f>'SO 12642'!I12</f>
        <v>0</v>
      </c>
      <c r="E11" s="157">
        <f>'SO 12642'!P12</f>
        <v>0</v>
      </c>
      <c r="F11" s="157">
        <f>'SO 12642'!S12</f>
        <v>0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</row>
    <row r="12" spans="1:26" x14ac:dyDescent="0.25">
      <c r="A12" s="2" t="s">
        <v>69</v>
      </c>
      <c r="B12" s="158">
        <f>'SO 12642'!L14</f>
        <v>0</v>
      </c>
      <c r="C12" s="158">
        <f>'SO 12642'!M14</f>
        <v>0</v>
      </c>
      <c r="D12" s="158">
        <f>'SO 12642'!I14</f>
        <v>0</v>
      </c>
      <c r="E12" s="159">
        <f>'SO 12642'!P14</f>
        <v>0</v>
      </c>
      <c r="F12" s="159">
        <f>'SO 12642'!S14</f>
        <v>0</v>
      </c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</row>
    <row r="13" spans="1:26" x14ac:dyDescent="0.25">
      <c r="A13" s="1"/>
      <c r="B13" s="148"/>
      <c r="C13" s="148"/>
      <c r="D13" s="148"/>
      <c r="E13" s="147"/>
      <c r="F13" s="147"/>
    </row>
    <row r="14" spans="1:26" x14ac:dyDescent="0.25">
      <c r="A14" s="2" t="s">
        <v>444</v>
      </c>
      <c r="B14" s="158"/>
      <c r="C14" s="156"/>
      <c r="D14" s="156"/>
      <c r="E14" s="157"/>
      <c r="F14" s="157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</row>
    <row r="15" spans="1:26" x14ac:dyDescent="0.25">
      <c r="A15" s="155" t="s">
        <v>445</v>
      </c>
      <c r="B15" s="156">
        <f>'SO 12642'!L38</f>
        <v>0</v>
      </c>
      <c r="C15" s="156">
        <f>'SO 12642'!M38</f>
        <v>0</v>
      </c>
      <c r="D15" s="156">
        <f>'SO 12642'!I38</f>
        <v>0</v>
      </c>
      <c r="E15" s="157">
        <f>'SO 12642'!P38</f>
        <v>0</v>
      </c>
      <c r="F15" s="157">
        <f>'SO 12642'!S38</f>
        <v>0</v>
      </c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</row>
    <row r="16" spans="1:26" x14ac:dyDescent="0.25">
      <c r="A16" s="155" t="s">
        <v>446</v>
      </c>
      <c r="B16" s="156">
        <f>'SO 12642'!L49</f>
        <v>0</v>
      </c>
      <c r="C16" s="156">
        <f>'SO 12642'!M49</f>
        <v>0</v>
      </c>
      <c r="D16" s="156">
        <f>'SO 12642'!I49</f>
        <v>0</v>
      </c>
      <c r="E16" s="157">
        <f>'SO 12642'!P49</f>
        <v>0</v>
      </c>
      <c r="F16" s="157">
        <f>'SO 12642'!S49</f>
        <v>0</v>
      </c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</row>
    <row r="17" spans="1:26" x14ac:dyDescent="0.25">
      <c r="A17" s="2" t="s">
        <v>444</v>
      </c>
      <c r="B17" s="158">
        <f>'SO 12642'!L51</f>
        <v>0</v>
      </c>
      <c r="C17" s="158">
        <f>'SO 12642'!M51</f>
        <v>0</v>
      </c>
      <c r="D17" s="158">
        <f>'SO 12642'!I51</f>
        <v>0</v>
      </c>
      <c r="E17" s="159">
        <f>'SO 12642'!P51</f>
        <v>0</v>
      </c>
      <c r="F17" s="159">
        <f>'SO 12642'!S51</f>
        <v>0</v>
      </c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</row>
    <row r="18" spans="1:26" x14ac:dyDescent="0.25">
      <c r="A18" s="1"/>
      <c r="B18" s="148"/>
      <c r="C18" s="148"/>
      <c r="D18" s="148"/>
      <c r="E18" s="147"/>
      <c r="F18" s="147"/>
    </row>
    <row r="19" spans="1:26" x14ac:dyDescent="0.25">
      <c r="A19" s="2" t="s">
        <v>89</v>
      </c>
      <c r="B19" s="158">
        <f>'SO 12642'!L52</f>
        <v>0</v>
      </c>
      <c r="C19" s="158">
        <f>'SO 12642'!M52</f>
        <v>0</v>
      </c>
      <c r="D19" s="158">
        <f>'SO 12642'!I52</f>
        <v>0</v>
      </c>
      <c r="E19" s="159">
        <f>'SO 12642'!P52</f>
        <v>0</v>
      </c>
      <c r="F19" s="159">
        <f>'SO 12642'!S52</f>
        <v>0</v>
      </c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</row>
    <row r="20" spans="1:26" x14ac:dyDescent="0.25">
      <c r="A20" s="1"/>
      <c r="B20" s="148"/>
      <c r="C20" s="148"/>
      <c r="D20" s="148"/>
      <c r="E20" s="147"/>
      <c r="F20" s="147"/>
    </row>
    <row r="21" spans="1:26" x14ac:dyDescent="0.25">
      <c r="A21" s="1"/>
      <c r="B21" s="148"/>
      <c r="C21" s="148"/>
      <c r="D21" s="148"/>
      <c r="E21" s="147"/>
      <c r="F21" s="147"/>
    </row>
    <row r="22" spans="1:26" x14ac:dyDescent="0.25">
      <c r="A22" s="1"/>
      <c r="B22" s="148"/>
      <c r="C22" s="148"/>
      <c r="D22" s="148"/>
      <c r="E22" s="147"/>
      <c r="F22" s="147"/>
    </row>
    <row r="23" spans="1:26" x14ac:dyDescent="0.25">
      <c r="A23" s="1"/>
      <c r="B23" s="148"/>
      <c r="C23" s="148"/>
      <c r="D23" s="148"/>
      <c r="E23" s="147"/>
      <c r="F23" s="147"/>
    </row>
    <row r="24" spans="1:26" x14ac:dyDescent="0.25">
      <c r="A24" s="1"/>
      <c r="B24" s="148"/>
      <c r="C24" s="148"/>
      <c r="D24" s="148"/>
      <c r="E24" s="147"/>
      <c r="F24" s="147"/>
    </row>
    <row r="25" spans="1:26" x14ac:dyDescent="0.25">
      <c r="A25" s="1"/>
      <c r="B25" s="148"/>
      <c r="C25" s="148"/>
      <c r="D25" s="148"/>
      <c r="E25" s="147"/>
      <c r="F25" s="147"/>
    </row>
    <row r="26" spans="1:26" x14ac:dyDescent="0.25">
      <c r="A26" s="1"/>
      <c r="B26" s="148"/>
      <c r="C26" s="148"/>
      <c r="D26" s="148"/>
      <c r="E26" s="147"/>
      <c r="F26" s="147"/>
    </row>
    <row r="27" spans="1:26" x14ac:dyDescent="0.25">
      <c r="A27" s="1"/>
      <c r="B27" s="148"/>
      <c r="C27" s="148"/>
      <c r="D27" s="148"/>
      <c r="E27" s="147"/>
      <c r="F27" s="147"/>
    </row>
    <row r="28" spans="1:26" x14ac:dyDescent="0.25">
      <c r="A28" s="1"/>
      <c r="B28" s="148"/>
      <c r="C28" s="148"/>
      <c r="D28" s="148"/>
      <c r="E28" s="147"/>
      <c r="F28" s="147"/>
    </row>
    <row r="29" spans="1:26" x14ac:dyDescent="0.25">
      <c r="A29" s="1"/>
      <c r="B29" s="148"/>
      <c r="C29" s="148"/>
      <c r="D29" s="148"/>
      <c r="E29" s="147"/>
      <c r="F29" s="147"/>
    </row>
    <row r="30" spans="1:26" x14ac:dyDescent="0.25">
      <c r="A30" s="1"/>
      <c r="B30" s="148"/>
      <c r="C30" s="148"/>
      <c r="D30" s="148"/>
      <c r="E30" s="147"/>
      <c r="F30" s="147"/>
    </row>
    <row r="31" spans="1:26" x14ac:dyDescent="0.25">
      <c r="A31" s="1"/>
      <c r="B31" s="148"/>
      <c r="C31" s="148"/>
      <c r="D31" s="148"/>
      <c r="E31" s="147"/>
      <c r="F31" s="147"/>
    </row>
    <row r="32" spans="1:26" x14ac:dyDescent="0.25">
      <c r="A32" s="1"/>
      <c r="B32" s="148"/>
      <c r="C32" s="148"/>
      <c r="D32" s="148"/>
      <c r="E32" s="147"/>
      <c r="F32" s="147"/>
    </row>
    <row r="33" spans="1:6" x14ac:dyDescent="0.25">
      <c r="A33" s="1"/>
      <c r="B33" s="148"/>
      <c r="C33" s="148"/>
      <c r="D33" s="148"/>
      <c r="E33" s="147"/>
      <c r="F33" s="147"/>
    </row>
    <row r="34" spans="1:6" x14ac:dyDescent="0.25">
      <c r="A34" s="1"/>
      <c r="B34" s="148"/>
      <c r="C34" s="148"/>
      <c r="D34" s="148"/>
      <c r="E34" s="147"/>
      <c r="F34" s="147"/>
    </row>
    <row r="35" spans="1:6" x14ac:dyDescent="0.25">
      <c r="A35" s="1"/>
      <c r="B35" s="148"/>
      <c r="C35" s="148"/>
      <c r="D35" s="148"/>
      <c r="E35" s="147"/>
      <c r="F35" s="147"/>
    </row>
    <row r="36" spans="1:6" x14ac:dyDescent="0.25">
      <c r="A36" s="1"/>
      <c r="B36" s="148"/>
      <c r="C36" s="148"/>
      <c r="D36" s="148"/>
      <c r="E36" s="147"/>
      <c r="F36" s="147"/>
    </row>
    <row r="37" spans="1:6" x14ac:dyDescent="0.25">
      <c r="A37" s="1"/>
      <c r="B37" s="148"/>
      <c r="C37" s="148"/>
      <c r="D37" s="148"/>
      <c r="E37" s="147"/>
      <c r="F37" s="147"/>
    </row>
    <row r="38" spans="1:6" x14ac:dyDescent="0.25">
      <c r="A38" s="1"/>
      <c r="B38" s="148"/>
      <c r="C38" s="148"/>
      <c r="D38" s="148"/>
      <c r="E38" s="147"/>
      <c r="F38" s="147"/>
    </row>
    <row r="39" spans="1:6" x14ac:dyDescent="0.25">
      <c r="A39" s="1"/>
      <c r="B39" s="148"/>
      <c r="C39" s="148"/>
      <c r="D39" s="148"/>
      <c r="E39" s="147"/>
      <c r="F39" s="147"/>
    </row>
    <row r="40" spans="1:6" x14ac:dyDescent="0.25">
      <c r="A40" s="1"/>
      <c r="B40" s="148"/>
      <c r="C40" s="148"/>
      <c r="D40" s="148"/>
      <c r="E40" s="147"/>
      <c r="F40" s="147"/>
    </row>
    <row r="41" spans="1:6" x14ac:dyDescent="0.25">
      <c r="A41" s="1"/>
      <c r="B41" s="148"/>
      <c r="C41" s="148"/>
      <c r="D41" s="148"/>
      <c r="E41" s="147"/>
      <c r="F41" s="147"/>
    </row>
    <row r="42" spans="1:6" x14ac:dyDescent="0.25">
      <c r="A42" s="1"/>
      <c r="B42" s="148"/>
      <c r="C42" s="148"/>
      <c r="D42" s="148"/>
      <c r="E42" s="147"/>
      <c r="F42" s="147"/>
    </row>
    <row r="43" spans="1:6" x14ac:dyDescent="0.25">
      <c r="A43" s="1"/>
      <c r="B43" s="148"/>
      <c r="C43" s="148"/>
      <c r="D43" s="148"/>
      <c r="E43" s="147"/>
      <c r="F43" s="147"/>
    </row>
    <row r="44" spans="1:6" x14ac:dyDescent="0.25">
      <c r="A44" s="1"/>
      <c r="B44" s="148"/>
      <c r="C44" s="148"/>
      <c r="D44" s="148"/>
      <c r="E44" s="147"/>
      <c r="F44" s="147"/>
    </row>
    <row r="45" spans="1:6" x14ac:dyDescent="0.25">
      <c r="A45" s="1"/>
      <c r="B45" s="148"/>
      <c r="C45" s="148"/>
      <c r="D45" s="148"/>
      <c r="E45" s="147"/>
      <c r="F45" s="147"/>
    </row>
    <row r="46" spans="1:6" x14ac:dyDescent="0.25">
      <c r="A46" s="1"/>
      <c r="B46" s="148"/>
      <c r="C46" s="148"/>
      <c r="D46" s="148"/>
      <c r="E46" s="147"/>
      <c r="F46" s="147"/>
    </row>
    <row r="47" spans="1:6" x14ac:dyDescent="0.25">
      <c r="A47" s="1"/>
      <c r="B47" s="148"/>
      <c r="C47" s="148"/>
      <c r="D47" s="148"/>
      <c r="E47" s="147"/>
      <c r="F47" s="147"/>
    </row>
    <row r="48" spans="1:6" x14ac:dyDescent="0.25">
      <c r="A48" s="1"/>
      <c r="B48" s="148"/>
      <c r="C48" s="148"/>
      <c r="D48" s="148"/>
      <c r="E48" s="147"/>
      <c r="F48" s="147"/>
    </row>
    <row r="49" spans="1:6" x14ac:dyDescent="0.25">
      <c r="A49" s="1"/>
      <c r="B49" s="148"/>
      <c r="C49" s="148"/>
      <c r="D49" s="148"/>
      <c r="E49" s="147"/>
      <c r="F49" s="147"/>
    </row>
    <row r="50" spans="1:6" x14ac:dyDescent="0.25">
      <c r="A50" s="1"/>
      <c r="B50" s="148"/>
      <c r="C50" s="148"/>
      <c r="D50" s="148"/>
      <c r="E50" s="147"/>
      <c r="F50" s="147"/>
    </row>
    <row r="51" spans="1:6" x14ac:dyDescent="0.25">
      <c r="A51" s="1"/>
      <c r="B51" s="148"/>
      <c r="C51" s="148"/>
      <c r="D51" s="148"/>
      <c r="E51" s="147"/>
      <c r="F51" s="147"/>
    </row>
    <row r="52" spans="1:6" x14ac:dyDescent="0.25">
      <c r="A52" s="1"/>
      <c r="B52" s="148"/>
      <c r="C52" s="148"/>
      <c r="D52" s="148"/>
      <c r="E52" s="147"/>
      <c r="F52" s="147"/>
    </row>
    <row r="53" spans="1:6" x14ac:dyDescent="0.25">
      <c r="A53" s="1"/>
      <c r="B53" s="148"/>
      <c r="C53" s="148"/>
      <c r="D53" s="148"/>
      <c r="E53" s="147"/>
      <c r="F53" s="147"/>
    </row>
    <row r="54" spans="1:6" x14ac:dyDescent="0.25">
      <c r="A54" s="1"/>
      <c r="B54" s="148"/>
      <c r="C54" s="148"/>
      <c r="D54" s="148"/>
      <c r="E54" s="147"/>
      <c r="F54" s="147"/>
    </row>
    <row r="55" spans="1:6" x14ac:dyDescent="0.25">
      <c r="A55" s="1"/>
      <c r="B55" s="148"/>
      <c r="C55" s="148"/>
      <c r="D55" s="148"/>
      <c r="E55" s="147"/>
      <c r="F55" s="147"/>
    </row>
    <row r="56" spans="1:6" x14ac:dyDescent="0.25">
      <c r="A56" s="1"/>
      <c r="B56" s="148"/>
      <c r="C56" s="148"/>
      <c r="D56" s="148"/>
      <c r="E56" s="147"/>
      <c r="F56" s="147"/>
    </row>
    <row r="57" spans="1:6" x14ac:dyDescent="0.25">
      <c r="A57" s="1"/>
      <c r="B57" s="148"/>
      <c r="C57" s="148"/>
      <c r="D57" s="148"/>
      <c r="E57" s="147"/>
      <c r="F57" s="147"/>
    </row>
    <row r="58" spans="1:6" x14ac:dyDescent="0.25">
      <c r="A58" s="1"/>
      <c r="B58" s="148"/>
      <c r="C58" s="148"/>
      <c r="D58" s="148"/>
      <c r="E58" s="147"/>
      <c r="F58" s="147"/>
    </row>
    <row r="59" spans="1:6" x14ac:dyDescent="0.25">
      <c r="A59" s="1"/>
      <c r="B59" s="148"/>
      <c r="C59" s="148"/>
      <c r="D59" s="148"/>
      <c r="E59" s="147"/>
      <c r="F59" s="147"/>
    </row>
    <row r="60" spans="1:6" x14ac:dyDescent="0.25">
      <c r="A60" s="1"/>
      <c r="B60" s="148"/>
      <c r="C60" s="148"/>
      <c r="D60" s="148"/>
      <c r="E60" s="147"/>
      <c r="F60" s="147"/>
    </row>
    <row r="61" spans="1:6" x14ac:dyDescent="0.25">
      <c r="A61" s="1"/>
      <c r="B61" s="148"/>
      <c r="C61" s="148"/>
      <c r="D61" s="148"/>
      <c r="E61" s="147"/>
      <c r="F61" s="147"/>
    </row>
    <row r="62" spans="1:6" x14ac:dyDescent="0.25">
      <c r="A62" s="1"/>
      <c r="B62" s="148"/>
      <c r="C62" s="148"/>
      <c r="D62" s="148"/>
      <c r="E62" s="147"/>
      <c r="F62" s="147"/>
    </row>
    <row r="63" spans="1:6" x14ac:dyDescent="0.25">
      <c r="A63" s="1"/>
      <c r="B63" s="148"/>
      <c r="C63" s="148"/>
      <c r="D63" s="148"/>
      <c r="E63" s="147"/>
      <c r="F63" s="147"/>
    </row>
    <row r="64" spans="1:6" x14ac:dyDescent="0.25">
      <c r="A64" s="1"/>
      <c r="B64" s="148"/>
      <c r="C64" s="148"/>
      <c r="D64" s="148"/>
      <c r="E64" s="147"/>
      <c r="F64" s="147"/>
    </row>
    <row r="65" spans="1:6" x14ac:dyDescent="0.25">
      <c r="A65" s="1"/>
      <c r="B65" s="148"/>
      <c r="C65" s="148"/>
      <c r="D65" s="148"/>
      <c r="E65" s="147"/>
      <c r="F65" s="147"/>
    </row>
    <row r="66" spans="1:6" x14ac:dyDescent="0.25">
      <c r="A66" s="1"/>
      <c r="B66" s="148"/>
      <c r="C66" s="148"/>
      <c r="D66" s="148"/>
      <c r="E66" s="147"/>
      <c r="F66" s="147"/>
    </row>
    <row r="67" spans="1:6" x14ac:dyDescent="0.25">
      <c r="A67" s="1"/>
      <c r="B67" s="148"/>
      <c r="C67" s="148"/>
      <c r="D67" s="148"/>
      <c r="E67" s="147"/>
      <c r="F67" s="147"/>
    </row>
    <row r="68" spans="1:6" x14ac:dyDescent="0.25">
      <c r="A68" s="1"/>
      <c r="B68" s="148"/>
      <c r="C68" s="148"/>
      <c r="D68" s="148"/>
      <c r="E68" s="147"/>
      <c r="F68" s="147"/>
    </row>
    <row r="69" spans="1:6" x14ac:dyDescent="0.25">
      <c r="A69" s="1"/>
      <c r="B69" s="148"/>
      <c r="C69" s="148"/>
      <c r="D69" s="148"/>
      <c r="E69" s="147"/>
      <c r="F69" s="147"/>
    </row>
    <row r="70" spans="1:6" x14ac:dyDescent="0.25">
      <c r="A70" s="1"/>
      <c r="B70" s="148"/>
      <c r="C70" s="148"/>
      <c r="D70" s="148"/>
      <c r="E70" s="147"/>
      <c r="F70" s="147"/>
    </row>
    <row r="71" spans="1:6" x14ac:dyDescent="0.25">
      <c r="A71" s="1"/>
      <c r="B71" s="148"/>
      <c r="C71" s="148"/>
      <c r="D71" s="148"/>
      <c r="E71" s="147"/>
      <c r="F71" s="147"/>
    </row>
    <row r="72" spans="1:6" x14ac:dyDescent="0.25">
      <c r="A72" s="1"/>
      <c r="B72" s="148"/>
      <c r="C72" s="148"/>
      <c r="D72" s="148"/>
      <c r="E72" s="147"/>
      <c r="F72" s="147"/>
    </row>
    <row r="73" spans="1:6" x14ac:dyDescent="0.25">
      <c r="A73" s="1"/>
      <c r="B73" s="148"/>
      <c r="C73" s="148"/>
      <c r="D73" s="148"/>
      <c r="E73" s="147"/>
      <c r="F73" s="147"/>
    </row>
    <row r="74" spans="1:6" x14ac:dyDescent="0.25">
      <c r="A74" s="1"/>
      <c r="B74" s="148"/>
      <c r="C74" s="148"/>
      <c r="D74" s="148"/>
      <c r="E74" s="147"/>
      <c r="F74" s="147"/>
    </row>
    <row r="75" spans="1:6" x14ac:dyDescent="0.25">
      <c r="A75" s="1"/>
      <c r="B75" s="148"/>
      <c r="C75" s="148"/>
      <c r="D75" s="148"/>
      <c r="E75" s="147"/>
      <c r="F75" s="147"/>
    </row>
    <row r="76" spans="1:6" x14ac:dyDescent="0.25">
      <c r="A76" s="1"/>
      <c r="B76" s="148"/>
      <c r="C76" s="148"/>
      <c r="D76" s="148"/>
      <c r="E76" s="147"/>
      <c r="F76" s="147"/>
    </row>
    <row r="77" spans="1:6" x14ac:dyDescent="0.25">
      <c r="A77" s="1"/>
      <c r="B77" s="148"/>
      <c r="C77" s="148"/>
      <c r="D77" s="148"/>
      <c r="E77" s="147"/>
      <c r="F77" s="147"/>
    </row>
    <row r="78" spans="1:6" x14ac:dyDescent="0.25">
      <c r="A78" s="1"/>
      <c r="B78" s="148"/>
      <c r="C78" s="148"/>
      <c r="D78" s="148"/>
      <c r="E78" s="147"/>
      <c r="F78" s="147"/>
    </row>
    <row r="79" spans="1:6" x14ac:dyDescent="0.25">
      <c r="A79" s="1"/>
      <c r="B79" s="148"/>
      <c r="C79" s="148"/>
      <c r="D79" s="148"/>
      <c r="E79" s="147"/>
      <c r="F79" s="147"/>
    </row>
    <row r="80" spans="1:6" x14ac:dyDescent="0.25">
      <c r="A80" s="1"/>
      <c r="B80" s="148"/>
      <c r="C80" s="148"/>
      <c r="D80" s="148"/>
      <c r="E80" s="147"/>
      <c r="F80" s="147"/>
    </row>
    <row r="81" spans="1:6" x14ac:dyDescent="0.25">
      <c r="A81" s="1"/>
      <c r="B81" s="148"/>
      <c r="C81" s="148"/>
      <c r="D81" s="148"/>
      <c r="E81" s="147"/>
      <c r="F81" s="147"/>
    </row>
    <row r="82" spans="1:6" x14ac:dyDescent="0.25">
      <c r="A82" s="1"/>
      <c r="B82" s="148"/>
      <c r="C82" s="148"/>
      <c r="D82" s="148"/>
      <c r="E82" s="147"/>
      <c r="F82" s="147"/>
    </row>
    <row r="83" spans="1:6" x14ac:dyDescent="0.25">
      <c r="A83" s="1"/>
      <c r="B83" s="148"/>
      <c r="C83" s="148"/>
      <c r="D83" s="148"/>
      <c r="E83" s="147"/>
      <c r="F83" s="147"/>
    </row>
    <row r="84" spans="1:6" x14ac:dyDescent="0.25">
      <c r="A84" s="1"/>
      <c r="B84" s="148"/>
      <c r="C84" s="148"/>
      <c r="D84" s="148"/>
      <c r="E84" s="147"/>
      <c r="F84" s="147"/>
    </row>
    <row r="85" spans="1:6" x14ac:dyDescent="0.25">
      <c r="A85" s="1"/>
      <c r="B85" s="148"/>
      <c r="C85" s="148"/>
      <c r="D85" s="148"/>
      <c r="E85" s="147"/>
      <c r="F85" s="147"/>
    </row>
    <row r="86" spans="1:6" x14ac:dyDescent="0.25">
      <c r="A86" s="1"/>
      <c r="B86" s="148"/>
      <c r="C86" s="148"/>
      <c r="D86" s="148"/>
      <c r="E86" s="147"/>
      <c r="F86" s="147"/>
    </row>
    <row r="87" spans="1:6" x14ac:dyDescent="0.25">
      <c r="A87" s="1"/>
      <c r="B87" s="148"/>
      <c r="C87" s="148"/>
      <c r="D87" s="148"/>
      <c r="E87" s="147"/>
      <c r="F87" s="147"/>
    </row>
    <row r="88" spans="1:6" x14ac:dyDescent="0.25">
      <c r="A88" s="1"/>
      <c r="B88" s="148"/>
      <c r="C88" s="148"/>
      <c r="D88" s="148"/>
      <c r="E88" s="147"/>
      <c r="F88" s="147"/>
    </row>
    <row r="89" spans="1:6" x14ac:dyDescent="0.25">
      <c r="A89" s="1"/>
      <c r="B89" s="148"/>
      <c r="C89" s="148"/>
      <c r="D89" s="148"/>
      <c r="E89" s="147"/>
      <c r="F89" s="147"/>
    </row>
    <row r="90" spans="1:6" x14ac:dyDescent="0.25">
      <c r="A90" s="1"/>
      <c r="B90" s="148"/>
      <c r="C90" s="148"/>
      <c r="D90" s="148"/>
      <c r="E90" s="147"/>
      <c r="F90" s="147"/>
    </row>
    <row r="91" spans="1:6" x14ac:dyDescent="0.25">
      <c r="A91" s="1"/>
      <c r="B91" s="148"/>
      <c r="C91" s="148"/>
      <c r="D91" s="148"/>
      <c r="E91" s="147"/>
      <c r="F91" s="147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16"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697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6" t="s">
        <v>1</v>
      </c>
      <c r="C2" s="38"/>
      <c r="D2" s="39"/>
      <c r="E2" s="39"/>
      <c r="F2" s="39"/>
      <c r="G2" s="43" t="s">
        <v>20</v>
      </c>
      <c r="H2" s="16"/>
      <c r="I2" s="27"/>
      <c r="J2" s="31"/>
    </row>
    <row r="3" spans="1:23" ht="18" customHeight="1" x14ac:dyDescent="0.25">
      <c r="A3" s="11"/>
      <c r="B3" s="23"/>
      <c r="C3" s="20"/>
      <c r="D3" s="17"/>
      <c r="E3" s="17"/>
      <c r="F3" s="17"/>
      <c r="G3" s="46" t="s">
        <v>22</v>
      </c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28"/>
      <c r="J4" s="32"/>
    </row>
    <row r="5" spans="1:23" ht="18" customHeight="1" thickBot="1" x14ac:dyDescent="0.3">
      <c r="A5" s="11"/>
      <c r="B5" s="45" t="s">
        <v>23</v>
      </c>
      <c r="C5" s="20"/>
      <c r="D5" s="17"/>
      <c r="E5" s="17"/>
      <c r="F5" s="46" t="s">
        <v>24</v>
      </c>
      <c r="G5" s="17"/>
      <c r="H5" s="17"/>
      <c r="I5" s="44" t="s">
        <v>25</v>
      </c>
      <c r="J5" s="47" t="s">
        <v>26</v>
      </c>
    </row>
    <row r="6" spans="1:23" ht="18" customHeight="1" thickTop="1" x14ac:dyDescent="0.25">
      <c r="A6" s="11"/>
      <c r="B6" s="56" t="s">
        <v>27</v>
      </c>
      <c r="C6" s="52"/>
      <c r="D6" s="53"/>
      <c r="E6" s="53"/>
      <c r="F6" s="53"/>
      <c r="G6" s="57" t="s">
        <v>28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29</v>
      </c>
      <c r="H7" s="18"/>
      <c r="I7" s="29"/>
      <c r="J7" s="50"/>
    </row>
    <row r="8" spans="1:23" ht="18" customHeight="1" x14ac:dyDescent="0.25">
      <c r="A8" s="11"/>
      <c r="B8" s="45" t="s">
        <v>30</v>
      </c>
      <c r="C8" s="20"/>
      <c r="D8" s="17"/>
      <c r="E8" s="17"/>
      <c r="F8" s="17"/>
      <c r="G8" s="46" t="s">
        <v>28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29</v>
      </c>
      <c r="H9" s="17"/>
      <c r="I9" s="28"/>
      <c r="J9" s="32"/>
    </row>
    <row r="10" spans="1:23" ht="18" customHeight="1" x14ac:dyDescent="0.25">
      <c r="A10" s="11"/>
      <c r="B10" s="45" t="s">
        <v>31</v>
      </c>
      <c r="C10" s="20"/>
      <c r="D10" s="17"/>
      <c r="E10" s="17"/>
      <c r="F10" s="17"/>
      <c r="G10" s="46" t="s">
        <v>28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29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0" t="s">
        <v>32</v>
      </c>
      <c r="C15" s="91" t="s">
        <v>6</v>
      </c>
      <c r="D15" s="91" t="s">
        <v>58</v>
      </c>
      <c r="E15" s="92" t="s">
        <v>59</v>
      </c>
      <c r="F15" s="104" t="s">
        <v>60</v>
      </c>
      <c r="G15" s="59" t="s">
        <v>37</v>
      </c>
      <c r="H15" s="62" t="s">
        <v>38</v>
      </c>
      <c r="I15" s="27"/>
      <c r="J15" s="55"/>
    </row>
    <row r="16" spans="1:23" ht="18" customHeight="1" x14ac:dyDescent="0.25">
      <c r="A16" s="11"/>
      <c r="B16" s="93">
        <v>1</v>
      </c>
      <c r="C16" s="94" t="s">
        <v>33</v>
      </c>
      <c r="D16" s="95">
        <f>'Kryci_list 12637'!D16+'Kryci_list 12638'!D16+'Kryci_list 12639'!D16+'Kryci_list 12640'!D16+'Kryci_list 12641'!D16+'Kryci_list 12642'!D16+'Kryci_list 12643'!D16</f>
        <v>0</v>
      </c>
      <c r="E16" s="96">
        <f>'Kryci_list 12637'!E16+'Kryci_list 12638'!E16+'Kryci_list 12639'!E16+'Kryci_list 12640'!E16+'Kryci_list 12641'!E16+'Kryci_list 12642'!E16+'Kryci_list 12643'!E16</f>
        <v>0</v>
      </c>
      <c r="F16" s="105">
        <f>'Kryci_list 12637'!F16+'Kryci_list 12638'!F16+'Kryci_list 12639'!F16+'Kryci_list 12640'!F16+'Kryci_list 12641'!F16+'Kryci_list 12642'!F16+'Kryci_list 12643'!F16</f>
        <v>0</v>
      </c>
      <c r="G16" s="60">
        <v>6</v>
      </c>
      <c r="H16" s="114" t="s">
        <v>39</v>
      </c>
      <c r="I16" s="128"/>
      <c r="J16" s="125">
        <f>Rekapitulácia!F14</f>
        <v>0</v>
      </c>
    </row>
    <row r="17" spans="1:10" ht="18" customHeight="1" x14ac:dyDescent="0.25">
      <c r="A17" s="11"/>
      <c r="B17" s="67">
        <v>2</v>
      </c>
      <c r="C17" s="70" t="s">
        <v>34</v>
      </c>
      <c r="D17" s="77">
        <f>'Kryci_list 12637'!D17+'Kryci_list 12638'!D17+'Kryci_list 12639'!D17+'Kryci_list 12640'!D17+'Kryci_list 12641'!D17+'Kryci_list 12642'!D17+'Kryci_list 12643'!D17</f>
        <v>0</v>
      </c>
      <c r="E17" s="75">
        <f>'Kryci_list 12637'!E17+'Kryci_list 12638'!E17+'Kryci_list 12639'!E17+'Kryci_list 12640'!E17+'Kryci_list 12641'!E17+'Kryci_list 12642'!E17+'Kryci_list 12643'!E17</f>
        <v>0</v>
      </c>
      <c r="F17" s="80">
        <f>'Kryci_list 12637'!F17+'Kryci_list 12638'!F17+'Kryci_list 12639'!F17+'Kryci_list 12640'!F17+'Kryci_list 12641'!F17+'Kryci_list 12642'!F17+'Kryci_list 12643'!F17</f>
        <v>0</v>
      </c>
      <c r="G17" s="61">
        <v>7</v>
      </c>
      <c r="H17" s="115" t="s">
        <v>40</v>
      </c>
      <c r="I17" s="128"/>
      <c r="J17" s="126">
        <f>Rekapitulácia!E14</f>
        <v>0</v>
      </c>
    </row>
    <row r="18" spans="1:10" ht="18" customHeight="1" x14ac:dyDescent="0.25">
      <c r="A18" s="11"/>
      <c r="B18" s="68">
        <v>3</v>
      </c>
      <c r="C18" s="71" t="s">
        <v>35</v>
      </c>
      <c r="D18" s="78">
        <f>'Kryci_list 12637'!D18+'Kryci_list 12638'!D18+'Kryci_list 12639'!D18+'Kryci_list 12640'!D18+'Kryci_list 12641'!D18+'Kryci_list 12642'!D18+'Kryci_list 12643'!D18</f>
        <v>0</v>
      </c>
      <c r="E18" s="76">
        <f>'Kryci_list 12637'!E18+'Kryci_list 12638'!E18+'Kryci_list 12639'!E18+'Kryci_list 12640'!E18+'Kryci_list 12641'!E18+'Kryci_list 12642'!E18+'Kryci_list 12643'!E18</f>
        <v>0</v>
      </c>
      <c r="F18" s="81">
        <f>'Kryci_list 12637'!F18+'Kryci_list 12638'!F18+'Kryci_list 12639'!F18+'Kryci_list 12640'!F18+'Kryci_list 12641'!F18+'Kryci_list 12642'!F18+'Kryci_list 12643'!F18</f>
        <v>0</v>
      </c>
      <c r="G18" s="61">
        <v>8</v>
      </c>
      <c r="H18" s="115" t="s">
        <v>41</v>
      </c>
      <c r="I18" s="128"/>
      <c r="J18" s="126">
        <f>Rekapitulácia!D14</f>
        <v>0</v>
      </c>
    </row>
    <row r="19" spans="1:10" ht="18" customHeight="1" x14ac:dyDescent="0.25">
      <c r="A19" s="11"/>
      <c r="B19" s="68">
        <v>4</v>
      </c>
      <c r="C19" s="72"/>
      <c r="D19" s="78"/>
      <c r="E19" s="76"/>
      <c r="F19" s="81"/>
      <c r="G19" s="61">
        <v>9</v>
      </c>
      <c r="H19" s="124"/>
      <c r="I19" s="128"/>
      <c r="J19" s="127"/>
    </row>
    <row r="20" spans="1:10" ht="18" customHeight="1" thickBot="1" x14ac:dyDescent="0.3">
      <c r="A20" s="11"/>
      <c r="B20" s="68">
        <v>5</v>
      </c>
      <c r="C20" s="73" t="s">
        <v>36</v>
      </c>
      <c r="D20" s="79"/>
      <c r="E20" s="99"/>
      <c r="F20" s="106">
        <f>SUM(F16:F19)</f>
        <v>0</v>
      </c>
      <c r="G20" s="61">
        <v>10</v>
      </c>
      <c r="H20" s="115" t="s">
        <v>36</v>
      </c>
      <c r="I20" s="130"/>
      <c r="J20" s="98">
        <f>SUM(J16:J19)</f>
        <v>0</v>
      </c>
    </row>
    <row r="21" spans="1:10" ht="18" customHeight="1" thickTop="1" x14ac:dyDescent="0.25">
      <c r="A21" s="11"/>
      <c r="B21" s="65" t="s">
        <v>48</v>
      </c>
      <c r="C21" s="69" t="s">
        <v>7</v>
      </c>
      <c r="D21" s="74"/>
      <c r="E21" s="19"/>
      <c r="F21" s="97"/>
      <c r="G21" s="65" t="s">
        <v>54</v>
      </c>
      <c r="H21" s="62" t="s">
        <v>7</v>
      </c>
      <c r="I21" s="29"/>
      <c r="J21" s="131"/>
    </row>
    <row r="22" spans="1:10" ht="18" customHeight="1" x14ac:dyDescent="0.25">
      <c r="A22" s="11"/>
      <c r="B22" s="60">
        <v>11</v>
      </c>
      <c r="C22" s="63" t="s">
        <v>49</v>
      </c>
      <c r="D22" s="86"/>
      <c r="E22" s="89"/>
      <c r="F22" s="80">
        <f>'Kryci_list 12637'!F22+'Kryci_list 12638'!F22+'Kryci_list 12639'!F22+'Kryci_list 12640'!F22+'Kryci_list 12641'!F22+'Kryci_list 12642'!F22+'Kryci_list 12643'!F22</f>
        <v>0</v>
      </c>
      <c r="G22" s="60">
        <v>16</v>
      </c>
      <c r="H22" s="114" t="s">
        <v>55</v>
      </c>
      <c r="I22" s="128"/>
      <c r="J22" s="125">
        <f>'Kryci_list 12637'!J22+'Kryci_list 12638'!J22+'Kryci_list 12639'!J22+'Kryci_list 12640'!J22+'Kryci_list 12641'!J22+'Kryci_list 12642'!J22+'Kryci_list 12643'!J22</f>
        <v>0</v>
      </c>
    </row>
    <row r="23" spans="1:10" ht="18" customHeight="1" x14ac:dyDescent="0.25">
      <c r="A23" s="11"/>
      <c r="B23" s="61">
        <v>12</v>
      </c>
      <c r="C23" s="64" t="s">
        <v>50</v>
      </c>
      <c r="D23" s="66"/>
      <c r="E23" s="89"/>
      <c r="F23" s="81">
        <f>'Kryci_list 12637'!F23+'Kryci_list 12638'!F23+'Kryci_list 12639'!F23+'Kryci_list 12640'!F23+'Kryci_list 12641'!F23+'Kryci_list 12642'!F23+'Kryci_list 12643'!F23</f>
        <v>0</v>
      </c>
      <c r="G23" s="61">
        <v>17</v>
      </c>
      <c r="H23" s="115" t="s">
        <v>56</v>
      </c>
      <c r="I23" s="128"/>
      <c r="J23" s="126">
        <f>'Kryci_list 12637'!J23+'Kryci_list 12638'!J23+'Kryci_list 12639'!J23+'Kryci_list 12640'!J23+'Kryci_list 12641'!J23+'Kryci_list 12642'!J23+'Kryci_list 12643'!J23</f>
        <v>0</v>
      </c>
    </row>
    <row r="24" spans="1:10" ht="18" customHeight="1" x14ac:dyDescent="0.25">
      <c r="A24" s="11"/>
      <c r="B24" s="61">
        <v>13</v>
      </c>
      <c r="C24" s="64" t="s">
        <v>51</v>
      </c>
      <c r="D24" s="66"/>
      <c r="E24" s="89"/>
      <c r="F24" s="81">
        <f>'Kryci_list 12637'!F24+'Kryci_list 12638'!F24+'Kryci_list 12639'!F24+'Kryci_list 12640'!F24+'Kryci_list 12641'!F24+'Kryci_list 12642'!F24+'Kryci_list 12643'!F24</f>
        <v>0</v>
      </c>
      <c r="G24" s="61">
        <v>18</v>
      </c>
      <c r="H24" s="115" t="s">
        <v>57</v>
      </c>
      <c r="I24" s="128"/>
      <c r="J24" s="126">
        <f>'Kryci_list 12637'!J24+'Kryci_list 12638'!J24+'Kryci_list 12639'!J24+'Kryci_list 12640'!J24+'Kryci_list 12641'!J24+'Kryci_list 12642'!J24+'Kryci_list 12643'!J24</f>
        <v>0</v>
      </c>
    </row>
    <row r="25" spans="1:10" ht="18" customHeight="1" x14ac:dyDescent="0.25">
      <c r="A25" s="11"/>
      <c r="B25" s="61">
        <v>14</v>
      </c>
      <c r="C25" s="20"/>
      <c r="D25" s="66"/>
      <c r="E25" s="89"/>
      <c r="F25" s="87"/>
      <c r="G25" s="61">
        <v>19</v>
      </c>
      <c r="H25" s="124"/>
      <c r="I25" s="128"/>
      <c r="J25" s="126"/>
    </row>
    <row r="26" spans="1:10" ht="18" customHeight="1" thickBot="1" x14ac:dyDescent="0.3">
      <c r="A26" s="11"/>
      <c r="B26" s="61">
        <v>15</v>
      </c>
      <c r="C26" s="64"/>
      <c r="D26" s="66"/>
      <c r="E26" s="66"/>
      <c r="F26" s="107"/>
      <c r="G26" s="61">
        <v>20</v>
      </c>
      <c r="H26" s="115" t="s">
        <v>36</v>
      </c>
      <c r="I26" s="130"/>
      <c r="J26" s="98">
        <f>SUM(J22:J25)+SUM(F22:F25)</f>
        <v>0</v>
      </c>
    </row>
    <row r="27" spans="1:10" ht="18" customHeight="1" thickTop="1" x14ac:dyDescent="0.25">
      <c r="A27" s="11"/>
      <c r="B27" s="100"/>
      <c r="C27" s="142" t="s">
        <v>63</v>
      </c>
      <c r="D27" s="135"/>
      <c r="E27" s="101"/>
      <c r="F27" s="30"/>
      <c r="G27" s="108" t="s">
        <v>42</v>
      </c>
      <c r="H27" s="103" t="s">
        <v>43</v>
      </c>
      <c r="I27" s="29"/>
      <c r="J27" s="33"/>
    </row>
    <row r="28" spans="1:10" ht="18" customHeight="1" x14ac:dyDescent="0.25">
      <c r="A28" s="11"/>
      <c r="B28" s="26"/>
      <c r="C28" s="133"/>
      <c r="D28" s="136"/>
      <c r="E28" s="22"/>
      <c r="F28" s="11"/>
      <c r="G28" s="109">
        <v>21</v>
      </c>
      <c r="H28" s="113" t="s">
        <v>44</v>
      </c>
      <c r="I28" s="121"/>
      <c r="J28" s="117">
        <f>F20+J20+F26+J26</f>
        <v>0</v>
      </c>
    </row>
    <row r="29" spans="1:10" ht="18" customHeight="1" x14ac:dyDescent="0.25">
      <c r="A29" s="11"/>
      <c r="B29" s="82"/>
      <c r="C29" s="134"/>
      <c r="D29" s="137"/>
      <c r="E29" s="22"/>
      <c r="F29" s="11"/>
      <c r="G29" s="60">
        <v>22</v>
      </c>
      <c r="H29" s="114" t="s">
        <v>45</v>
      </c>
      <c r="I29" s="122">
        <f>Rekapitulácia!B15</f>
        <v>0</v>
      </c>
      <c r="J29" s="118">
        <f>ROUND(((ROUND(I29,2)*20)/100),2)*1</f>
        <v>0</v>
      </c>
    </row>
    <row r="30" spans="1:10" ht="18" customHeight="1" x14ac:dyDescent="0.25">
      <c r="A30" s="11"/>
      <c r="B30" s="23"/>
      <c r="C30" s="124"/>
      <c r="D30" s="128"/>
      <c r="E30" s="22"/>
      <c r="F30" s="11"/>
      <c r="G30" s="61">
        <v>23</v>
      </c>
      <c r="H30" s="115" t="s">
        <v>46</v>
      </c>
      <c r="I30" s="88">
        <f>Rekapitulácia!B16</f>
        <v>0</v>
      </c>
      <c r="J30" s="119">
        <f>ROUND(((ROUND(I30,2)*0)/100),2)</f>
        <v>0</v>
      </c>
    </row>
    <row r="31" spans="1:10" ht="18" customHeight="1" x14ac:dyDescent="0.25">
      <c r="A31" s="11"/>
      <c r="B31" s="24"/>
      <c r="C31" s="138"/>
      <c r="D31" s="139"/>
      <c r="E31" s="22"/>
      <c r="F31" s="11"/>
      <c r="G31" s="61">
        <v>24</v>
      </c>
      <c r="H31" s="115" t="s">
        <v>36</v>
      </c>
      <c r="I31" s="28"/>
      <c r="J31" s="190">
        <f>SUM(J28:J30)</f>
        <v>0</v>
      </c>
    </row>
    <row r="32" spans="1:10" ht="18" customHeight="1" thickBot="1" x14ac:dyDescent="0.3">
      <c r="A32" s="11"/>
      <c r="B32" s="48"/>
      <c r="C32" s="116"/>
      <c r="D32" s="123"/>
      <c r="E32" s="83"/>
      <c r="F32" s="84"/>
      <c r="G32" s="186" t="s">
        <v>47</v>
      </c>
      <c r="H32" s="187"/>
      <c r="I32" s="188"/>
      <c r="J32" s="189"/>
    </row>
    <row r="33" spans="1:10" ht="18" customHeight="1" thickTop="1" x14ac:dyDescent="0.25">
      <c r="A33" s="11"/>
      <c r="B33" s="100"/>
      <c r="C33" s="101"/>
      <c r="D33" s="140" t="s">
        <v>61</v>
      </c>
      <c r="E33" s="15"/>
      <c r="F33" s="15"/>
      <c r="G33" s="14"/>
      <c r="H33" s="140" t="s">
        <v>62</v>
      </c>
      <c r="I33" s="30"/>
      <c r="J33" s="34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2"/>
      <c r="C40" s="83"/>
      <c r="D40" s="12"/>
      <c r="E40" s="12"/>
      <c r="F40" s="12"/>
      <c r="G40" s="12"/>
      <c r="H40" s="12"/>
      <c r="I40" s="84"/>
      <c r="J40" s="85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"/>
  <sheetViews>
    <sheetView workbookViewId="0">
      <pane ySplit="8" topLeftCell="A39" activePane="bottomLeft" state="frozen"/>
      <selection pane="bottomLeft" activeCell="D22" sqref="D22"/>
    </sheetView>
  </sheetViews>
  <sheetFormatPr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9.7109375" customWidth="1"/>
    <col min="7" max="7" width="11.7109375" customWidth="1"/>
    <col min="8" max="8" width="9.7109375" hidden="1" customWidth="1"/>
    <col min="9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</cols>
  <sheetData>
    <row r="1" spans="1:26" x14ac:dyDescent="0.25">
      <c r="A1" s="3"/>
      <c r="B1" s="5" t="s">
        <v>27</v>
      </c>
      <c r="C1" s="3"/>
      <c r="D1" s="3"/>
      <c r="E1" s="5" t="s">
        <v>24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31</v>
      </c>
      <c r="C2" s="3"/>
      <c r="D2" s="3"/>
      <c r="E2" s="5" t="s">
        <v>22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30</v>
      </c>
      <c r="C3" s="3"/>
      <c r="D3" s="3"/>
      <c r="E3" s="5" t="s">
        <v>67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578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3" t="s">
        <v>90</v>
      </c>
      <c r="B8" s="163" t="s">
        <v>91</v>
      </c>
      <c r="C8" s="163" t="s">
        <v>92</v>
      </c>
      <c r="D8" s="163" t="s">
        <v>93</v>
      </c>
      <c r="E8" s="163" t="s">
        <v>94</v>
      </c>
      <c r="F8" s="163" t="s">
        <v>95</v>
      </c>
      <c r="G8" s="163" t="s">
        <v>96</v>
      </c>
      <c r="H8" s="163" t="s">
        <v>59</v>
      </c>
      <c r="I8" s="163" t="s">
        <v>97</v>
      </c>
      <c r="J8" s="163"/>
      <c r="K8" s="163"/>
      <c r="L8" s="163"/>
      <c r="M8" s="163"/>
      <c r="N8" s="163"/>
      <c r="O8" s="163"/>
      <c r="P8" s="163" t="s">
        <v>98</v>
      </c>
      <c r="Q8" s="160"/>
      <c r="R8" s="160"/>
      <c r="S8" s="163" t="s">
        <v>99</v>
      </c>
      <c r="T8" s="161"/>
      <c r="U8" s="161"/>
      <c r="V8" s="161"/>
      <c r="W8" s="161"/>
      <c r="X8" s="161"/>
      <c r="Y8" s="161"/>
      <c r="Z8" s="161"/>
    </row>
    <row r="9" spans="1:26" x14ac:dyDescent="0.25">
      <c r="A9" s="149"/>
      <c r="B9" s="149"/>
      <c r="C9" s="164"/>
      <c r="D9" s="153" t="s">
        <v>69</v>
      </c>
      <c r="E9" s="149"/>
      <c r="F9" s="165"/>
      <c r="G9" s="150"/>
      <c r="H9" s="150"/>
      <c r="I9" s="150"/>
      <c r="J9" s="149"/>
      <c r="K9" s="149"/>
      <c r="L9" s="149"/>
      <c r="M9" s="149"/>
      <c r="N9" s="149"/>
      <c r="O9" s="149"/>
      <c r="P9" s="149"/>
      <c r="Q9" s="152"/>
      <c r="R9" s="152"/>
      <c r="S9" s="149"/>
      <c r="T9" s="152"/>
      <c r="U9" s="152"/>
      <c r="V9" s="152"/>
      <c r="W9" s="152"/>
      <c r="X9" s="152"/>
      <c r="Y9" s="152"/>
      <c r="Z9" s="152"/>
    </row>
    <row r="10" spans="1:26" x14ac:dyDescent="0.25">
      <c r="A10" s="155"/>
      <c r="B10" s="155"/>
      <c r="C10" s="155"/>
      <c r="D10" s="155" t="s">
        <v>71</v>
      </c>
      <c r="E10" s="155"/>
      <c r="F10" s="166"/>
      <c r="G10" s="156"/>
      <c r="H10" s="156"/>
      <c r="I10" s="156"/>
      <c r="J10" s="155"/>
      <c r="K10" s="155"/>
      <c r="L10" s="155"/>
      <c r="M10" s="155"/>
      <c r="N10" s="155"/>
      <c r="O10" s="155"/>
      <c r="P10" s="155"/>
      <c r="Q10" s="152"/>
      <c r="R10" s="152"/>
      <c r="S10" s="155"/>
      <c r="T10" s="152"/>
      <c r="U10" s="152"/>
      <c r="V10" s="152"/>
      <c r="W10" s="152"/>
      <c r="X10" s="152"/>
      <c r="Y10" s="152"/>
      <c r="Z10" s="152"/>
    </row>
    <row r="11" spans="1:26" ht="24.95" customHeight="1" x14ac:dyDescent="0.25">
      <c r="A11" s="170"/>
      <c r="B11" s="167" t="s">
        <v>119</v>
      </c>
      <c r="C11" s="171" t="s">
        <v>447</v>
      </c>
      <c r="D11" s="167" t="s">
        <v>448</v>
      </c>
      <c r="E11" s="167" t="s">
        <v>103</v>
      </c>
      <c r="F11" s="168">
        <v>0.5</v>
      </c>
      <c r="G11" s="169"/>
      <c r="H11" s="169"/>
      <c r="I11" s="169">
        <f>ROUND(F11*(G11+H11),2)</f>
        <v>0</v>
      </c>
      <c r="J11" s="167">
        <f>ROUND(F11*(N11),2)</f>
        <v>39.49</v>
      </c>
      <c r="K11" s="1">
        <f>ROUND(F11*(O11),2)</f>
        <v>0</v>
      </c>
      <c r="L11" s="1">
        <f>ROUND(F11*(G11),2)</f>
        <v>0</v>
      </c>
      <c r="M11" s="1"/>
      <c r="N11" s="1">
        <v>78.97</v>
      </c>
      <c r="O11" s="1"/>
      <c r="P11" s="166"/>
      <c r="Q11" s="172"/>
      <c r="R11" s="172"/>
      <c r="S11" s="166"/>
      <c r="Z11">
        <v>0</v>
      </c>
    </row>
    <row r="12" spans="1:26" x14ac:dyDescent="0.25">
      <c r="A12" s="155"/>
      <c r="B12" s="155"/>
      <c r="C12" s="155"/>
      <c r="D12" s="155" t="s">
        <v>71</v>
      </c>
      <c r="E12" s="155"/>
      <c r="F12" s="166"/>
      <c r="G12" s="158"/>
      <c r="H12" s="158">
        <f>ROUND((SUM(M10:M11))/1,2)</f>
        <v>0</v>
      </c>
      <c r="I12" s="158">
        <f>ROUND((SUM(I10:I11))/1,2)</f>
        <v>0</v>
      </c>
      <c r="J12" s="155"/>
      <c r="K12" s="155"/>
      <c r="L12" s="155">
        <f>ROUND((SUM(L10:L11))/1,2)</f>
        <v>0</v>
      </c>
      <c r="M12" s="155">
        <f>ROUND((SUM(M10:M11))/1,2)</f>
        <v>0</v>
      </c>
      <c r="N12" s="155"/>
      <c r="O12" s="155"/>
      <c r="P12" s="173">
        <f>ROUND((SUM(P10:P11))/1,2)</f>
        <v>0</v>
      </c>
      <c r="Q12" s="152"/>
      <c r="R12" s="152"/>
      <c r="S12" s="173">
        <f>ROUND((SUM(S10:S11))/1,2)</f>
        <v>0</v>
      </c>
      <c r="T12" s="152"/>
      <c r="U12" s="152"/>
      <c r="V12" s="152"/>
      <c r="W12" s="152"/>
      <c r="X12" s="152"/>
      <c r="Y12" s="152"/>
      <c r="Z12" s="152"/>
    </row>
    <row r="13" spans="1:26" x14ac:dyDescent="0.25">
      <c r="A13" s="1"/>
      <c r="B13" s="1"/>
      <c r="C13" s="1"/>
      <c r="D13" s="1"/>
      <c r="E13" s="1"/>
      <c r="F13" s="162"/>
      <c r="G13" s="148"/>
      <c r="H13" s="148"/>
      <c r="I13" s="148"/>
      <c r="J13" s="1"/>
      <c r="K13" s="1"/>
      <c r="L13" s="1"/>
      <c r="M13" s="1"/>
      <c r="N13" s="1"/>
      <c r="O13" s="1"/>
      <c r="P13" s="1"/>
      <c r="S13" s="1"/>
    </row>
    <row r="14" spans="1:26" x14ac:dyDescent="0.25">
      <c r="A14" s="155"/>
      <c r="B14" s="155"/>
      <c r="C14" s="155"/>
      <c r="D14" s="2" t="s">
        <v>69</v>
      </c>
      <c r="E14" s="155"/>
      <c r="F14" s="166"/>
      <c r="G14" s="158"/>
      <c r="H14" s="158">
        <f>ROUND((SUM(M9:M13))/2,2)</f>
        <v>0</v>
      </c>
      <c r="I14" s="158">
        <f>ROUND((SUM(I9:I13))/2,2)</f>
        <v>0</v>
      </c>
      <c r="J14" s="156"/>
      <c r="K14" s="155"/>
      <c r="L14" s="156">
        <f>ROUND((SUM(L9:L13))/2,2)</f>
        <v>0</v>
      </c>
      <c r="M14" s="156">
        <f>ROUND((SUM(M9:M13))/2,2)</f>
        <v>0</v>
      </c>
      <c r="N14" s="155"/>
      <c r="O14" s="155"/>
      <c r="P14" s="173">
        <f>ROUND((SUM(P9:P13))/2,2)</f>
        <v>0</v>
      </c>
      <c r="S14" s="173">
        <f>ROUND((SUM(S9:S13))/2,2)</f>
        <v>0</v>
      </c>
    </row>
    <row r="15" spans="1:26" x14ac:dyDescent="0.25">
      <c r="A15" s="1"/>
      <c r="B15" s="1"/>
      <c r="C15" s="1"/>
      <c r="D15" s="1"/>
      <c r="E15" s="1"/>
      <c r="F15" s="162"/>
      <c r="G15" s="148"/>
      <c r="H15" s="148"/>
      <c r="I15" s="148"/>
      <c r="J15" s="1"/>
      <c r="K15" s="1"/>
      <c r="L15" s="1"/>
      <c r="M15" s="1"/>
      <c r="N15" s="1"/>
      <c r="O15" s="1"/>
      <c r="P15" s="1"/>
      <c r="S15" s="1"/>
    </row>
    <row r="16" spans="1:26" x14ac:dyDescent="0.25">
      <c r="A16" s="155"/>
      <c r="B16" s="155"/>
      <c r="C16" s="155"/>
      <c r="D16" s="2" t="s">
        <v>444</v>
      </c>
      <c r="E16" s="155"/>
      <c r="F16" s="166"/>
      <c r="G16" s="156"/>
      <c r="H16" s="156"/>
      <c r="I16" s="156"/>
      <c r="J16" s="155"/>
      <c r="K16" s="155"/>
      <c r="L16" s="155"/>
      <c r="M16" s="155"/>
      <c r="N16" s="155"/>
      <c r="O16" s="155"/>
      <c r="P16" s="155"/>
      <c r="Q16" s="152"/>
      <c r="R16" s="152"/>
      <c r="S16" s="155"/>
      <c r="T16" s="152"/>
      <c r="U16" s="152"/>
      <c r="V16" s="152"/>
      <c r="W16" s="152"/>
      <c r="X16" s="152"/>
      <c r="Y16" s="152"/>
      <c r="Z16" s="152"/>
    </row>
    <row r="17" spans="1:26" x14ac:dyDescent="0.25">
      <c r="A17" s="155"/>
      <c r="B17" s="155"/>
      <c r="C17" s="155"/>
      <c r="D17" s="155" t="s">
        <v>445</v>
      </c>
      <c r="E17" s="155"/>
      <c r="F17" s="166"/>
      <c r="G17" s="156"/>
      <c r="H17" s="156"/>
      <c r="I17" s="156"/>
      <c r="J17" s="155"/>
      <c r="K17" s="155"/>
      <c r="L17" s="155"/>
      <c r="M17" s="155"/>
      <c r="N17" s="155"/>
      <c r="O17" s="155"/>
      <c r="P17" s="155"/>
      <c r="Q17" s="152"/>
      <c r="R17" s="152"/>
      <c r="S17" s="155"/>
      <c r="T17" s="152"/>
      <c r="U17" s="152"/>
      <c r="V17" s="152"/>
      <c r="W17" s="152"/>
      <c r="X17" s="152"/>
      <c r="Y17" s="152"/>
      <c r="Z17" s="152"/>
    </row>
    <row r="18" spans="1:26" ht="24.95" customHeight="1" x14ac:dyDescent="0.25">
      <c r="A18" s="170"/>
      <c r="B18" s="167" t="s">
        <v>136</v>
      </c>
      <c r="C18" s="171" t="s">
        <v>579</v>
      </c>
      <c r="D18" s="167" t="s">
        <v>580</v>
      </c>
      <c r="E18" s="167" t="s">
        <v>118</v>
      </c>
      <c r="F18" s="168">
        <v>9</v>
      </c>
      <c r="G18" s="169"/>
      <c r="H18" s="169"/>
      <c r="I18" s="169">
        <f t="shared" ref="I18:I37" si="0">ROUND(F18*(G18+H18),2)</f>
        <v>0</v>
      </c>
      <c r="J18" s="167">
        <f t="shared" ref="J18:J37" si="1">ROUND(F18*(N18),2)</f>
        <v>12.24</v>
      </c>
      <c r="K18" s="1">
        <f t="shared" ref="K18:K37" si="2">ROUND(F18*(O18),2)</f>
        <v>0</v>
      </c>
      <c r="L18" s="1">
        <f>ROUND(F18*(G18),2)</f>
        <v>0</v>
      </c>
      <c r="M18" s="1"/>
      <c r="N18" s="1">
        <v>1.3599999999999999</v>
      </c>
      <c r="O18" s="1"/>
      <c r="P18" s="166"/>
      <c r="Q18" s="172"/>
      <c r="R18" s="172"/>
      <c r="S18" s="166"/>
      <c r="Z18">
        <v>0</v>
      </c>
    </row>
    <row r="19" spans="1:26" ht="24.95" customHeight="1" x14ac:dyDescent="0.25">
      <c r="A19" s="170"/>
      <c r="B19" s="167" t="s">
        <v>136</v>
      </c>
      <c r="C19" s="171" t="s">
        <v>581</v>
      </c>
      <c r="D19" s="167" t="s">
        <v>582</v>
      </c>
      <c r="E19" s="167" t="s">
        <v>146</v>
      </c>
      <c r="F19" s="168">
        <v>9</v>
      </c>
      <c r="G19" s="169"/>
      <c r="H19" s="169"/>
      <c r="I19" s="169">
        <f t="shared" si="0"/>
        <v>0</v>
      </c>
      <c r="J19" s="167">
        <f t="shared" si="1"/>
        <v>57.6</v>
      </c>
      <c r="K19" s="1">
        <f t="shared" si="2"/>
        <v>0</v>
      </c>
      <c r="L19" s="1">
        <f>ROUND(F19*(G19),2)</f>
        <v>0</v>
      </c>
      <c r="M19" s="1"/>
      <c r="N19" s="1">
        <v>6.4</v>
      </c>
      <c r="O19" s="1"/>
      <c r="P19" s="166"/>
      <c r="Q19" s="172"/>
      <c r="R19" s="172"/>
      <c r="S19" s="166"/>
      <c r="Z19">
        <v>0</v>
      </c>
    </row>
    <row r="20" spans="1:26" ht="24.95" customHeight="1" x14ac:dyDescent="0.25">
      <c r="A20" s="170"/>
      <c r="B20" s="167" t="s">
        <v>462</v>
      </c>
      <c r="C20" s="171" t="s">
        <v>583</v>
      </c>
      <c r="D20" s="167" t="s">
        <v>584</v>
      </c>
      <c r="E20" s="167" t="s">
        <v>146</v>
      </c>
      <c r="F20" s="168">
        <v>1</v>
      </c>
      <c r="G20" s="169"/>
      <c r="H20" s="169"/>
      <c r="I20" s="169">
        <f t="shared" si="0"/>
        <v>0</v>
      </c>
      <c r="J20" s="167">
        <f t="shared" si="1"/>
        <v>52.6</v>
      </c>
      <c r="K20" s="1">
        <f t="shared" si="2"/>
        <v>0</v>
      </c>
      <c r="L20" s="1">
        <f>ROUND(F20*(G20),2)</f>
        <v>0</v>
      </c>
      <c r="M20" s="1"/>
      <c r="N20" s="1">
        <v>52.6</v>
      </c>
      <c r="O20" s="1"/>
      <c r="P20" s="166"/>
      <c r="Q20" s="172"/>
      <c r="R20" s="172"/>
      <c r="S20" s="166"/>
      <c r="Z20">
        <v>0</v>
      </c>
    </row>
    <row r="21" spans="1:26" ht="24.95" customHeight="1" x14ac:dyDescent="0.25">
      <c r="A21" s="170"/>
      <c r="B21" s="167" t="s">
        <v>167</v>
      </c>
      <c r="C21" s="171" t="s">
        <v>585</v>
      </c>
      <c r="D21" s="167" t="s">
        <v>706</v>
      </c>
      <c r="E21" s="167" t="s">
        <v>146</v>
      </c>
      <c r="F21" s="168">
        <v>1</v>
      </c>
      <c r="G21" s="169"/>
      <c r="H21" s="169"/>
      <c r="I21" s="169">
        <f t="shared" si="0"/>
        <v>0</v>
      </c>
      <c r="J21" s="167">
        <f t="shared" si="1"/>
        <v>466.83</v>
      </c>
      <c r="K21" s="1">
        <f t="shared" si="2"/>
        <v>0</v>
      </c>
      <c r="L21" s="1"/>
      <c r="M21" s="1">
        <f>ROUND(F21*(H21),2)</f>
        <v>0</v>
      </c>
      <c r="N21" s="1">
        <v>466.83</v>
      </c>
      <c r="O21" s="1"/>
      <c r="P21" s="166"/>
      <c r="Q21" s="172"/>
      <c r="R21" s="172"/>
      <c r="S21" s="166"/>
      <c r="Z21">
        <v>0</v>
      </c>
    </row>
    <row r="22" spans="1:26" ht="24.95" customHeight="1" x14ac:dyDescent="0.25">
      <c r="A22" s="170"/>
      <c r="B22" s="167" t="s">
        <v>136</v>
      </c>
      <c r="C22" s="171" t="s">
        <v>586</v>
      </c>
      <c r="D22" s="167" t="s">
        <v>587</v>
      </c>
      <c r="E22" s="167" t="s">
        <v>146</v>
      </c>
      <c r="F22" s="168">
        <v>2</v>
      </c>
      <c r="G22" s="169"/>
      <c r="H22" s="169"/>
      <c r="I22" s="169">
        <f t="shared" si="0"/>
        <v>0</v>
      </c>
      <c r="J22" s="167">
        <f t="shared" si="1"/>
        <v>13.62</v>
      </c>
      <c r="K22" s="1">
        <f t="shared" si="2"/>
        <v>0</v>
      </c>
      <c r="L22" s="1">
        <f>ROUND(F22*(G22),2)</f>
        <v>0</v>
      </c>
      <c r="M22" s="1"/>
      <c r="N22" s="1">
        <v>6.8100000000000005</v>
      </c>
      <c r="O22" s="1"/>
      <c r="P22" s="166"/>
      <c r="Q22" s="172"/>
      <c r="R22" s="172"/>
      <c r="S22" s="166"/>
      <c r="Z22">
        <v>0</v>
      </c>
    </row>
    <row r="23" spans="1:26" ht="24.95" customHeight="1" x14ac:dyDescent="0.25">
      <c r="A23" s="170"/>
      <c r="B23" s="167" t="s">
        <v>451</v>
      </c>
      <c r="C23" s="171" t="s">
        <v>588</v>
      </c>
      <c r="D23" s="167" t="s">
        <v>589</v>
      </c>
      <c r="E23" s="167" t="s">
        <v>146</v>
      </c>
      <c r="F23" s="168">
        <v>2</v>
      </c>
      <c r="G23" s="169"/>
      <c r="H23" s="169"/>
      <c r="I23" s="169">
        <f t="shared" si="0"/>
        <v>0</v>
      </c>
      <c r="J23" s="167">
        <f t="shared" si="1"/>
        <v>20.6</v>
      </c>
      <c r="K23" s="1">
        <f t="shared" si="2"/>
        <v>0</v>
      </c>
      <c r="L23" s="1"/>
      <c r="M23" s="1">
        <f>ROUND(F23*(H23),2)</f>
        <v>0</v>
      </c>
      <c r="N23" s="1">
        <v>10.3</v>
      </c>
      <c r="O23" s="1"/>
      <c r="P23" s="166"/>
      <c r="Q23" s="172"/>
      <c r="R23" s="172"/>
      <c r="S23" s="166"/>
      <c r="Z23">
        <v>0</v>
      </c>
    </row>
    <row r="24" spans="1:26" ht="24.95" customHeight="1" x14ac:dyDescent="0.25">
      <c r="A24" s="170"/>
      <c r="B24" s="167" t="s">
        <v>462</v>
      </c>
      <c r="C24" s="171" t="s">
        <v>590</v>
      </c>
      <c r="D24" s="167" t="s">
        <v>591</v>
      </c>
      <c r="E24" s="167" t="s">
        <v>146</v>
      </c>
      <c r="F24" s="168">
        <v>1</v>
      </c>
      <c r="G24" s="169"/>
      <c r="H24" s="169"/>
      <c r="I24" s="169">
        <f t="shared" si="0"/>
        <v>0</v>
      </c>
      <c r="J24" s="167">
        <f t="shared" si="1"/>
        <v>15.84</v>
      </c>
      <c r="K24" s="1">
        <f t="shared" si="2"/>
        <v>0</v>
      </c>
      <c r="L24" s="1">
        <f>ROUND(F24*(G24),2)</f>
        <v>0</v>
      </c>
      <c r="M24" s="1"/>
      <c r="N24" s="1">
        <v>15.84</v>
      </c>
      <c r="O24" s="1"/>
      <c r="P24" s="166"/>
      <c r="Q24" s="172"/>
      <c r="R24" s="172"/>
      <c r="S24" s="166"/>
      <c r="Z24">
        <v>0</v>
      </c>
    </row>
    <row r="25" spans="1:26" ht="24.95" customHeight="1" x14ac:dyDescent="0.25">
      <c r="A25" s="170"/>
      <c r="B25" s="167" t="s">
        <v>136</v>
      </c>
      <c r="C25" s="171" t="s">
        <v>592</v>
      </c>
      <c r="D25" s="167" t="s">
        <v>593</v>
      </c>
      <c r="E25" s="167" t="s">
        <v>146</v>
      </c>
      <c r="F25" s="168">
        <v>1</v>
      </c>
      <c r="G25" s="169"/>
      <c r="H25" s="169"/>
      <c r="I25" s="169">
        <f t="shared" si="0"/>
        <v>0</v>
      </c>
      <c r="J25" s="167">
        <f t="shared" si="1"/>
        <v>248.41</v>
      </c>
      <c r="K25" s="1">
        <f t="shared" si="2"/>
        <v>0</v>
      </c>
      <c r="L25" s="1">
        <f>ROUND(F25*(G25),2)</f>
        <v>0</v>
      </c>
      <c r="M25" s="1"/>
      <c r="N25" s="1">
        <v>248.41</v>
      </c>
      <c r="O25" s="1"/>
      <c r="P25" s="166"/>
      <c r="Q25" s="172"/>
      <c r="R25" s="172"/>
      <c r="S25" s="166"/>
      <c r="Z25">
        <v>0</v>
      </c>
    </row>
    <row r="26" spans="1:26" ht="24.95" customHeight="1" x14ac:dyDescent="0.25">
      <c r="A26" s="170"/>
      <c r="B26" s="167" t="s">
        <v>462</v>
      </c>
      <c r="C26" s="171" t="s">
        <v>594</v>
      </c>
      <c r="D26" s="167" t="s">
        <v>595</v>
      </c>
      <c r="E26" s="167" t="s">
        <v>146</v>
      </c>
      <c r="F26" s="168">
        <v>2</v>
      </c>
      <c r="G26" s="169"/>
      <c r="H26" s="169"/>
      <c r="I26" s="169">
        <f t="shared" si="0"/>
        <v>0</v>
      </c>
      <c r="J26" s="167">
        <f t="shared" si="1"/>
        <v>8.9</v>
      </c>
      <c r="K26" s="1">
        <f t="shared" si="2"/>
        <v>0</v>
      </c>
      <c r="L26" s="1">
        <f>ROUND(F26*(G26),2)</f>
        <v>0</v>
      </c>
      <c r="M26" s="1"/>
      <c r="N26" s="1">
        <v>4.45</v>
      </c>
      <c r="O26" s="1"/>
      <c r="P26" s="166"/>
      <c r="Q26" s="172"/>
      <c r="R26" s="172"/>
      <c r="S26" s="166"/>
      <c r="Z26">
        <v>0</v>
      </c>
    </row>
    <row r="27" spans="1:26" ht="24.95" customHeight="1" x14ac:dyDescent="0.25">
      <c r="A27" s="170"/>
      <c r="B27" s="167" t="s">
        <v>167</v>
      </c>
      <c r="C27" s="171" t="s">
        <v>596</v>
      </c>
      <c r="D27" s="167" t="s">
        <v>597</v>
      </c>
      <c r="E27" s="167" t="s">
        <v>146</v>
      </c>
      <c r="F27" s="168">
        <v>2</v>
      </c>
      <c r="G27" s="169"/>
      <c r="H27" s="169"/>
      <c r="I27" s="169">
        <f t="shared" si="0"/>
        <v>0</v>
      </c>
      <c r="J27" s="167">
        <f t="shared" si="1"/>
        <v>4.5</v>
      </c>
      <c r="K27" s="1">
        <f t="shared" si="2"/>
        <v>0</v>
      </c>
      <c r="L27" s="1"/>
      <c r="M27" s="1">
        <f>ROUND(F27*(H27),2)</f>
        <v>0</v>
      </c>
      <c r="N27" s="1">
        <v>2.25</v>
      </c>
      <c r="O27" s="1"/>
      <c r="P27" s="166"/>
      <c r="Q27" s="172"/>
      <c r="R27" s="172"/>
      <c r="S27" s="166"/>
      <c r="Z27">
        <v>0</v>
      </c>
    </row>
    <row r="28" spans="1:26" ht="24.95" customHeight="1" x14ac:dyDescent="0.25">
      <c r="A28" s="170"/>
      <c r="B28" s="167" t="s">
        <v>462</v>
      </c>
      <c r="C28" s="171" t="s">
        <v>598</v>
      </c>
      <c r="D28" s="167" t="s">
        <v>599</v>
      </c>
      <c r="E28" s="167" t="s">
        <v>146</v>
      </c>
      <c r="F28" s="168">
        <v>1</v>
      </c>
      <c r="G28" s="169"/>
      <c r="H28" s="169"/>
      <c r="I28" s="169">
        <f t="shared" si="0"/>
        <v>0</v>
      </c>
      <c r="J28" s="167">
        <f t="shared" si="1"/>
        <v>2.4500000000000002</v>
      </c>
      <c r="K28" s="1">
        <f t="shared" si="2"/>
        <v>0</v>
      </c>
      <c r="L28" s="1">
        <f t="shared" ref="L28:L33" si="3">ROUND(F28*(G28),2)</f>
        <v>0</v>
      </c>
      <c r="M28" s="1"/>
      <c r="N28" s="1">
        <v>2.4500000000000002</v>
      </c>
      <c r="O28" s="1"/>
      <c r="P28" s="166"/>
      <c r="Q28" s="172"/>
      <c r="R28" s="172"/>
      <c r="S28" s="166"/>
      <c r="Z28">
        <v>0</v>
      </c>
    </row>
    <row r="29" spans="1:26" ht="24.95" customHeight="1" x14ac:dyDescent="0.25">
      <c r="A29" s="170"/>
      <c r="B29" s="167" t="s">
        <v>136</v>
      </c>
      <c r="C29" s="171" t="s">
        <v>600</v>
      </c>
      <c r="D29" s="167" t="s">
        <v>601</v>
      </c>
      <c r="E29" s="167" t="s">
        <v>146</v>
      </c>
      <c r="F29" s="168">
        <v>1</v>
      </c>
      <c r="G29" s="169"/>
      <c r="H29" s="169"/>
      <c r="I29" s="169">
        <f t="shared" si="0"/>
        <v>0</v>
      </c>
      <c r="J29" s="167">
        <f t="shared" si="1"/>
        <v>5.2</v>
      </c>
      <c r="K29" s="1">
        <f t="shared" si="2"/>
        <v>0</v>
      </c>
      <c r="L29" s="1">
        <f t="shared" si="3"/>
        <v>0</v>
      </c>
      <c r="M29" s="1"/>
      <c r="N29" s="1">
        <v>5.2</v>
      </c>
      <c r="O29" s="1"/>
      <c r="P29" s="166"/>
      <c r="Q29" s="172"/>
      <c r="R29" s="172"/>
      <c r="S29" s="166"/>
      <c r="Z29">
        <v>0</v>
      </c>
    </row>
    <row r="30" spans="1:26" ht="24.95" customHeight="1" x14ac:dyDescent="0.25">
      <c r="A30" s="170"/>
      <c r="B30" s="167" t="s">
        <v>462</v>
      </c>
      <c r="C30" s="171" t="s">
        <v>602</v>
      </c>
      <c r="D30" s="167" t="s">
        <v>603</v>
      </c>
      <c r="E30" s="167" t="s">
        <v>118</v>
      </c>
      <c r="F30" s="168">
        <v>242</v>
      </c>
      <c r="G30" s="169"/>
      <c r="H30" s="169"/>
      <c r="I30" s="169">
        <f t="shared" si="0"/>
        <v>0</v>
      </c>
      <c r="J30" s="167">
        <f t="shared" si="1"/>
        <v>215.38</v>
      </c>
      <c r="K30" s="1">
        <f t="shared" si="2"/>
        <v>0</v>
      </c>
      <c r="L30" s="1">
        <f t="shared" si="3"/>
        <v>0</v>
      </c>
      <c r="M30" s="1"/>
      <c r="N30" s="1">
        <v>0.89</v>
      </c>
      <c r="O30" s="1"/>
      <c r="P30" s="166"/>
      <c r="Q30" s="172"/>
      <c r="R30" s="172"/>
      <c r="S30" s="166"/>
      <c r="Z30">
        <v>0</v>
      </c>
    </row>
    <row r="31" spans="1:26" ht="24.95" customHeight="1" x14ac:dyDescent="0.25">
      <c r="A31" s="170"/>
      <c r="B31" s="167" t="s">
        <v>136</v>
      </c>
      <c r="C31" s="171" t="s">
        <v>604</v>
      </c>
      <c r="D31" s="167" t="s">
        <v>605</v>
      </c>
      <c r="E31" s="167" t="s">
        <v>118</v>
      </c>
      <c r="F31" s="168">
        <v>242</v>
      </c>
      <c r="G31" s="169"/>
      <c r="H31" s="169"/>
      <c r="I31" s="169">
        <f t="shared" si="0"/>
        <v>0</v>
      </c>
      <c r="J31" s="167">
        <f t="shared" si="1"/>
        <v>471.9</v>
      </c>
      <c r="K31" s="1">
        <f t="shared" si="2"/>
        <v>0</v>
      </c>
      <c r="L31" s="1">
        <f t="shared" si="3"/>
        <v>0</v>
      </c>
      <c r="M31" s="1"/>
      <c r="N31" s="1">
        <v>1.95</v>
      </c>
      <c r="O31" s="1"/>
      <c r="P31" s="166"/>
      <c r="Q31" s="172"/>
      <c r="R31" s="172"/>
      <c r="S31" s="166"/>
      <c r="Z31">
        <v>0</v>
      </c>
    </row>
    <row r="32" spans="1:26" ht="24.95" customHeight="1" x14ac:dyDescent="0.25">
      <c r="A32" s="170"/>
      <c r="B32" s="167" t="s">
        <v>136</v>
      </c>
      <c r="C32" s="171" t="s">
        <v>606</v>
      </c>
      <c r="D32" s="167" t="s">
        <v>607</v>
      </c>
      <c r="E32" s="167" t="s">
        <v>118</v>
      </c>
      <c r="F32" s="168">
        <v>8</v>
      </c>
      <c r="G32" s="169"/>
      <c r="H32" s="169"/>
      <c r="I32" s="169">
        <f t="shared" si="0"/>
        <v>0</v>
      </c>
      <c r="J32" s="167">
        <f t="shared" si="1"/>
        <v>7.12</v>
      </c>
      <c r="K32" s="1">
        <f t="shared" si="2"/>
        <v>0</v>
      </c>
      <c r="L32" s="1">
        <f t="shared" si="3"/>
        <v>0</v>
      </c>
      <c r="M32" s="1"/>
      <c r="N32" s="1">
        <v>0.89</v>
      </c>
      <c r="O32" s="1"/>
      <c r="P32" s="166"/>
      <c r="Q32" s="172"/>
      <c r="R32" s="172"/>
      <c r="S32" s="166"/>
      <c r="Z32">
        <v>0</v>
      </c>
    </row>
    <row r="33" spans="1:26" ht="24.95" customHeight="1" x14ac:dyDescent="0.25">
      <c r="A33" s="170"/>
      <c r="B33" s="167" t="s">
        <v>136</v>
      </c>
      <c r="C33" s="171" t="s">
        <v>608</v>
      </c>
      <c r="D33" s="167" t="s">
        <v>609</v>
      </c>
      <c r="E33" s="167" t="s">
        <v>118</v>
      </c>
      <c r="F33" s="168">
        <v>8</v>
      </c>
      <c r="G33" s="169"/>
      <c r="H33" s="169"/>
      <c r="I33" s="169">
        <f t="shared" si="0"/>
        <v>0</v>
      </c>
      <c r="J33" s="167">
        <f t="shared" si="1"/>
        <v>19.920000000000002</v>
      </c>
      <c r="K33" s="1">
        <f t="shared" si="2"/>
        <v>0</v>
      </c>
      <c r="L33" s="1">
        <f t="shared" si="3"/>
        <v>0</v>
      </c>
      <c r="M33" s="1"/>
      <c r="N33" s="1">
        <v>2.4900000000000002</v>
      </c>
      <c r="O33" s="1"/>
      <c r="P33" s="166"/>
      <c r="Q33" s="172"/>
      <c r="R33" s="172"/>
      <c r="S33" s="166"/>
      <c r="Z33">
        <v>0</v>
      </c>
    </row>
    <row r="34" spans="1:26" ht="24.95" customHeight="1" x14ac:dyDescent="0.25">
      <c r="A34" s="170"/>
      <c r="B34" s="167" t="s">
        <v>531</v>
      </c>
      <c r="C34" s="171" t="s">
        <v>532</v>
      </c>
      <c r="D34" s="167" t="s">
        <v>533</v>
      </c>
      <c r="E34" s="167" t="s">
        <v>236</v>
      </c>
      <c r="F34" s="168">
        <v>1</v>
      </c>
      <c r="G34" s="174"/>
      <c r="H34" s="174"/>
      <c r="I34" s="174">
        <f t="shared" si="0"/>
        <v>0</v>
      </c>
      <c r="J34" s="167">
        <f t="shared" si="1"/>
        <v>16.23</v>
      </c>
      <c r="K34" s="1">
        <f t="shared" si="2"/>
        <v>0</v>
      </c>
      <c r="L34" s="1"/>
      <c r="M34" s="1">
        <f>ROUND(F34*(H34),2)</f>
        <v>0</v>
      </c>
      <c r="N34" s="1">
        <v>16.23</v>
      </c>
      <c r="O34" s="1"/>
      <c r="P34" s="166"/>
      <c r="Q34" s="172"/>
      <c r="R34" s="172"/>
      <c r="S34" s="166"/>
      <c r="Z34">
        <v>0</v>
      </c>
    </row>
    <row r="35" spans="1:26" ht="24.95" customHeight="1" x14ac:dyDescent="0.25">
      <c r="A35" s="170"/>
      <c r="B35" s="167" t="s">
        <v>531</v>
      </c>
      <c r="C35" s="171" t="s">
        <v>534</v>
      </c>
      <c r="D35" s="167" t="s">
        <v>535</v>
      </c>
      <c r="E35" s="167" t="s">
        <v>236</v>
      </c>
      <c r="F35" s="168">
        <v>3</v>
      </c>
      <c r="G35" s="174"/>
      <c r="H35" s="174"/>
      <c r="I35" s="174">
        <f t="shared" si="0"/>
        <v>0</v>
      </c>
      <c r="J35" s="167">
        <f t="shared" si="1"/>
        <v>38.85</v>
      </c>
      <c r="K35" s="1">
        <f t="shared" si="2"/>
        <v>0</v>
      </c>
      <c r="L35" s="1"/>
      <c r="M35" s="1">
        <f>ROUND(F35*(H35),2)</f>
        <v>0</v>
      </c>
      <c r="N35" s="1">
        <v>12.95</v>
      </c>
      <c r="O35" s="1"/>
      <c r="P35" s="166"/>
      <c r="Q35" s="172"/>
      <c r="R35" s="172"/>
      <c r="S35" s="166"/>
      <c r="Z35">
        <v>0</v>
      </c>
    </row>
    <row r="36" spans="1:26" ht="24.95" customHeight="1" x14ac:dyDescent="0.25">
      <c r="A36" s="170"/>
      <c r="B36" s="167" t="s">
        <v>531</v>
      </c>
      <c r="C36" s="171" t="s">
        <v>536</v>
      </c>
      <c r="D36" s="167" t="s">
        <v>537</v>
      </c>
      <c r="E36" s="167" t="s">
        <v>236</v>
      </c>
      <c r="F36" s="168">
        <v>1</v>
      </c>
      <c r="G36" s="174"/>
      <c r="H36" s="174"/>
      <c r="I36" s="174">
        <f t="shared" si="0"/>
        <v>0</v>
      </c>
      <c r="J36" s="167">
        <f t="shared" si="1"/>
        <v>16.23</v>
      </c>
      <c r="K36" s="1">
        <f t="shared" si="2"/>
        <v>0</v>
      </c>
      <c r="L36" s="1"/>
      <c r="M36" s="1">
        <f>ROUND(F36*(H36),2)</f>
        <v>0</v>
      </c>
      <c r="N36" s="1">
        <v>16.23</v>
      </c>
      <c r="O36" s="1"/>
      <c r="P36" s="166"/>
      <c r="Q36" s="172"/>
      <c r="R36" s="172"/>
      <c r="S36" s="166"/>
      <c r="Z36">
        <v>0</v>
      </c>
    </row>
    <row r="37" spans="1:26" ht="24.95" customHeight="1" x14ac:dyDescent="0.25">
      <c r="A37" s="170"/>
      <c r="B37" s="167" t="s">
        <v>531</v>
      </c>
      <c r="C37" s="171" t="s">
        <v>538</v>
      </c>
      <c r="D37" s="167" t="s">
        <v>539</v>
      </c>
      <c r="E37" s="167" t="s">
        <v>146</v>
      </c>
      <c r="F37" s="168">
        <v>1</v>
      </c>
      <c r="G37" s="169"/>
      <c r="H37" s="169"/>
      <c r="I37" s="169">
        <f t="shared" si="0"/>
        <v>0</v>
      </c>
      <c r="J37" s="167">
        <f t="shared" si="1"/>
        <v>95</v>
      </c>
      <c r="K37" s="1">
        <f t="shared" si="2"/>
        <v>0</v>
      </c>
      <c r="L37" s="1"/>
      <c r="M37" s="1">
        <f>ROUND(F37*(H37),2)</f>
        <v>0</v>
      </c>
      <c r="N37" s="1">
        <v>95</v>
      </c>
      <c r="O37" s="1"/>
      <c r="P37" s="166"/>
      <c r="Q37" s="172"/>
      <c r="R37" s="172"/>
      <c r="S37" s="166"/>
      <c r="Z37">
        <v>0</v>
      </c>
    </row>
    <row r="38" spans="1:26" x14ac:dyDescent="0.25">
      <c r="A38" s="155"/>
      <c r="B38" s="155"/>
      <c r="C38" s="155"/>
      <c r="D38" s="155" t="s">
        <v>445</v>
      </c>
      <c r="E38" s="155"/>
      <c r="F38" s="166"/>
      <c r="G38" s="158"/>
      <c r="H38" s="158">
        <f>ROUND((SUM(M17:M37))/1,2)</f>
        <v>0</v>
      </c>
      <c r="I38" s="158">
        <f>ROUND((SUM(I17:I37))/1,2)</f>
        <v>0</v>
      </c>
      <c r="J38" s="155"/>
      <c r="K38" s="155"/>
      <c r="L38" s="155">
        <f>ROUND((SUM(L17:L37))/1,2)</f>
        <v>0</v>
      </c>
      <c r="M38" s="155">
        <f>ROUND((SUM(M17:M37))/1,2)</f>
        <v>0</v>
      </c>
      <c r="N38" s="155"/>
      <c r="O38" s="155"/>
      <c r="P38" s="173">
        <f>ROUND((SUM(P17:P37))/1,2)</f>
        <v>0</v>
      </c>
      <c r="Q38" s="152"/>
      <c r="R38" s="152"/>
      <c r="S38" s="173">
        <f>ROUND((SUM(S17:S37))/1,2)</f>
        <v>0</v>
      </c>
      <c r="T38" s="152"/>
      <c r="U38" s="152"/>
      <c r="V38" s="152"/>
      <c r="W38" s="152"/>
      <c r="X38" s="152"/>
      <c r="Y38" s="152"/>
      <c r="Z38" s="152"/>
    </row>
    <row r="39" spans="1:26" x14ac:dyDescent="0.25">
      <c r="A39" s="1"/>
      <c r="B39" s="1"/>
      <c r="C39" s="1"/>
      <c r="D39" s="1"/>
      <c r="E39" s="1"/>
      <c r="F39" s="162"/>
      <c r="G39" s="148"/>
      <c r="H39" s="148"/>
      <c r="I39" s="148"/>
      <c r="J39" s="1"/>
      <c r="K39" s="1"/>
      <c r="L39" s="1"/>
      <c r="M39" s="1"/>
      <c r="N39" s="1"/>
      <c r="O39" s="1"/>
      <c r="P39" s="1"/>
      <c r="S39" s="1"/>
    </row>
    <row r="40" spans="1:26" x14ac:dyDescent="0.25">
      <c r="A40" s="155"/>
      <c r="B40" s="155"/>
      <c r="C40" s="155"/>
      <c r="D40" s="155" t="s">
        <v>446</v>
      </c>
      <c r="E40" s="155"/>
      <c r="F40" s="166"/>
      <c r="G40" s="156"/>
      <c r="H40" s="156"/>
      <c r="I40" s="156"/>
      <c r="J40" s="155"/>
      <c r="K40" s="155"/>
      <c r="L40" s="155"/>
      <c r="M40" s="155"/>
      <c r="N40" s="155"/>
      <c r="O40" s="155"/>
      <c r="P40" s="155"/>
      <c r="Q40" s="152"/>
      <c r="R40" s="152"/>
      <c r="S40" s="155"/>
      <c r="T40" s="152"/>
      <c r="U40" s="152"/>
      <c r="V40" s="152"/>
      <c r="W40" s="152"/>
      <c r="X40" s="152"/>
      <c r="Y40" s="152"/>
      <c r="Z40" s="152"/>
    </row>
    <row r="41" spans="1:26" ht="24.95" customHeight="1" x14ac:dyDescent="0.25">
      <c r="A41" s="170"/>
      <c r="B41" s="167" t="s">
        <v>540</v>
      </c>
      <c r="C41" s="171" t="s">
        <v>610</v>
      </c>
      <c r="D41" s="167" t="s">
        <v>611</v>
      </c>
      <c r="E41" s="167" t="s">
        <v>146</v>
      </c>
      <c r="F41" s="168">
        <v>1</v>
      </c>
      <c r="G41" s="169"/>
      <c r="H41" s="169"/>
      <c r="I41" s="169">
        <f t="shared" ref="I41:I48" si="4">ROUND(F41*(G41+H41),2)</f>
        <v>0</v>
      </c>
      <c r="J41" s="167">
        <f t="shared" ref="J41:J48" si="5">ROUND(F41*(N41),2)</f>
        <v>43.96</v>
      </c>
      <c r="K41" s="1">
        <f t="shared" ref="K41:K48" si="6">ROUND(F41*(O41),2)</f>
        <v>0</v>
      </c>
      <c r="L41" s="1">
        <f>ROUND(F41*(G41),2)</f>
        <v>0</v>
      </c>
      <c r="M41" s="1"/>
      <c r="N41" s="1">
        <v>43.96</v>
      </c>
      <c r="O41" s="1"/>
      <c r="P41" s="166"/>
      <c r="Q41" s="172"/>
      <c r="R41" s="172"/>
      <c r="S41" s="166"/>
      <c r="Z41">
        <v>0</v>
      </c>
    </row>
    <row r="42" spans="1:26" ht="24.95" customHeight="1" x14ac:dyDescent="0.25">
      <c r="A42" s="170"/>
      <c r="B42" s="167" t="s">
        <v>136</v>
      </c>
      <c r="C42" s="171" t="s">
        <v>612</v>
      </c>
      <c r="D42" s="167" t="s">
        <v>613</v>
      </c>
      <c r="E42" s="167" t="s">
        <v>118</v>
      </c>
      <c r="F42" s="168">
        <v>2</v>
      </c>
      <c r="G42" s="169"/>
      <c r="H42" s="169"/>
      <c r="I42" s="169">
        <f t="shared" si="4"/>
        <v>0</v>
      </c>
      <c r="J42" s="167">
        <f t="shared" si="5"/>
        <v>9.4600000000000009</v>
      </c>
      <c r="K42" s="1">
        <f t="shared" si="6"/>
        <v>0</v>
      </c>
      <c r="L42" s="1">
        <f>ROUND(F42*(G42),2)</f>
        <v>0</v>
      </c>
      <c r="M42" s="1"/>
      <c r="N42" s="1">
        <v>4.7300000000000004</v>
      </c>
      <c r="O42" s="1"/>
      <c r="P42" s="166"/>
      <c r="Q42" s="172"/>
      <c r="R42" s="172"/>
      <c r="S42" s="166"/>
      <c r="Z42">
        <v>0</v>
      </c>
    </row>
    <row r="43" spans="1:26" ht="24.95" customHeight="1" x14ac:dyDescent="0.25">
      <c r="A43" s="170"/>
      <c r="B43" s="167" t="s">
        <v>540</v>
      </c>
      <c r="C43" s="171" t="s">
        <v>547</v>
      </c>
      <c r="D43" s="167" t="s">
        <v>548</v>
      </c>
      <c r="E43" s="167" t="s">
        <v>118</v>
      </c>
      <c r="F43" s="168">
        <v>2</v>
      </c>
      <c r="G43" s="169"/>
      <c r="H43" s="169"/>
      <c r="I43" s="169">
        <f t="shared" si="4"/>
        <v>0</v>
      </c>
      <c r="J43" s="167">
        <f t="shared" si="5"/>
        <v>10.34</v>
      </c>
      <c r="K43" s="1">
        <f t="shared" si="6"/>
        <v>0</v>
      </c>
      <c r="L43" s="1">
        <f>ROUND(F43*(G43),2)</f>
        <v>0</v>
      </c>
      <c r="M43" s="1"/>
      <c r="N43" s="1">
        <v>5.17</v>
      </c>
      <c r="O43" s="1"/>
      <c r="P43" s="166"/>
      <c r="Q43" s="172"/>
      <c r="R43" s="172"/>
      <c r="S43" s="166"/>
      <c r="Z43">
        <v>0</v>
      </c>
    </row>
    <row r="44" spans="1:26" ht="24.95" customHeight="1" x14ac:dyDescent="0.25">
      <c r="A44" s="170"/>
      <c r="B44" s="167" t="s">
        <v>380</v>
      </c>
      <c r="C44" s="171" t="s">
        <v>549</v>
      </c>
      <c r="D44" s="167" t="s">
        <v>550</v>
      </c>
      <c r="E44" s="167" t="s">
        <v>114</v>
      </c>
      <c r="F44" s="168">
        <v>0.224</v>
      </c>
      <c r="G44" s="169"/>
      <c r="H44" s="169"/>
      <c r="I44" s="169">
        <f t="shared" si="4"/>
        <v>0</v>
      </c>
      <c r="J44" s="167">
        <f t="shared" si="5"/>
        <v>3.05</v>
      </c>
      <c r="K44" s="1">
        <f t="shared" si="6"/>
        <v>0</v>
      </c>
      <c r="L44" s="1"/>
      <c r="M44" s="1">
        <f>ROUND(F44*(H44),2)</f>
        <v>0</v>
      </c>
      <c r="N44" s="1">
        <v>13.6</v>
      </c>
      <c r="O44" s="1"/>
      <c r="P44" s="166"/>
      <c r="Q44" s="172"/>
      <c r="R44" s="172"/>
      <c r="S44" s="166"/>
      <c r="Z44">
        <v>0</v>
      </c>
    </row>
    <row r="45" spans="1:26" ht="24.95" customHeight="1" x14ac:dyDescent="0.25">
      <c r="A45" s="170"/>
      <c r="B45" s="167" t="s">
        <v>540</v>
      </c>
      <c r="C45" s="171" t="s">
        <v>551</v>
      </c>
      <c r="D45" s="167" t="s">
        <v>552</v>
      </c>
      <c r="E45" s="167" t="s">
        <v>118</v>
      </c>
      <c r="F45" s="168">
        <v>2</v>
      </c>
      <c r="G45" s="169"/>
      <c r="H45" s="169"/>
      <c r="I45" s="169">
        <f t="shared" si="4"/>
        <v>0</v>
      </c>
      <c r="J45" s="167">
        <f t="shared" si="5"/>
        <v>0.86</v>
      </c>
      <c r="K45" s="1">
        <f t="shared" si="6"/>
        <v>0</v>
      </c>
      <c r="L45" s="1">
        <f>ROUND(F45*(G45),2)</f>
        <v>0</v>
      </c>
      <c r="M45" s="1"/>
      <c r="N45" s="1">
        <v>0.43</v>
      </c>
      <c r="O45" s="1"/>
      <c r="P45" s="166"/>
      <c r="Q45" s="172"/>
      <c r="R45" s="172"/>
      <c r="S45" s="166"/>
      <c r="Z45">
        <v>0</v>
      </c>
    </row>
    <row r="46" spans="1:26" ht="24.95" customHeight="1" x14ac:dyDescent="0.25">
      <c r="A46" s="170"/>
      <c r="B46" s="167" t="s">
        <v>167</v>
      </c>
      <c r="C46" s="171" t="s">
        <v>553</v>
      </c>
      <c r="D46" s="167" t="s">
        <v>554</v>
      </c>
      <c r="E46" s="167" t="s">
        <v>118</v>
      </c>
      <c r="F46" s="168">
        <v>2</v>
      </c>
      <c r="G46" s="169"/>
      <c r="H46" s="169"/>
      <c r="I46" s="169">
        <f t="shared" si="4"/>
        <v>0</v>
      </c>
      <c r="J46" s="167">
        <f t="shared" si="5"/>
        <v>1.02</v>
      </c>
      <c r="K46" s="1">
        <f t="shared" si="6"/>
        <v>0</v>
      </c>
      <c r="L46" s="1"/>
      <c r="M46" s="1">
        <f>ROUND(F46*(H46),2)</f>
        <v>0</v>
      </c>
      <c r="N46" s="1">
        <v>0.51</v>
      </c>
      <c r="O46" s="1"/>
      <c r="P46" s="166"/>
      <c r="Q46" s="172"/>
      <c r="R46" s="172"/>
      <c r="S46" s="166"/>
      <c r="Z46">
        <v>0</v>
      </c>
    </row>
    <row r="47" spans="1:26" ht="24.95" customHeight="1" x14ac:dyDescent="0.25">
      <c r="A47" s="170"/>
      <c r="B47" s="167" t="s">
        <v>540</v>
      </c>
      <c r="C47" s="171" t="s">
        <v>555</v>
      </c>
      <c r="D47" s="167" t="s">
        <v>556</v>
      </c>
      <c r="E47" s="167" t="s">
        <v>118</v>
      </c>
      <c r="F47" s="168">
        <v>2</v>
      </c>
      <c r="G47" s="169"/>
      <c r="H47" s="169"/>
      <c r="I47" s="169">
        <f t="shared" si="4"/>
        <v>0</v>
      </c>
      <c r="J47" s="167">
        <f t="shared" si="5"/>
        <v>3.6</v>
      </c>
      <c r="K47" s="1">
        <f t="shared" si="6"/>
        <v>0</v>
      </c>
      <c r="L47" s="1">
        <f>ROUND(F47*(G47),2)</f>
        <v>0</v>
      </c>
      <c r="M47" s="1"/>
      <c r="N47" s="1">
        <v>1.8</v>
      </c>
      <c r="O47" s="1"/>
      <c r="P47" s="166"/>
      <c r="Q47" s="172"/>
      <c r="R47" s="172"/>
      <c r="S47" s="166"/>
      <c r="Z47">
        <v>0</v>
      </c>
    </row>
    <row r="48" spans="1:26" ht="24.95" customHeight="1" x14ac:dyDescent="0.25">
      <c r="A48" s="170"/>
      <c r="B48" s="167" t="s">
        <v>531</v>
      </c>
      <c r="C48" s="171" t="s">
        <v>536</v>
      </c>
      <c r="D48" s="167" t="s">
        <v>537</v>
      </c>
      <c r="E48" s="167" t="s">
        <v>236</v>
      </c>
      <c r="F48" s="168">
        <v>1</v>
      </c>
      <c r="G48" s="174"/>
      <c r="H48" s="174"/>
      <c r="I48" s="174">
        <f t="shared" si="4"/>
        <v>0</v>
      </c>
      <c r="J48" s="167">
        <f t="shared" si="5"/>
        <v>0.73</v>
      </c>
      <c r="K48" s="1">
        <f t="shared" si="6"/>
        <v>0</v>
      </c>
      <c r="L48" s="1"/>
      <c r="M48" s="1">
        <f>ROUND(F48*(H48),2)</f>
        <v>0</v>
      </c>
      <c r="N48" s="1">
        <v>0.73</v>
      </c>
      <c r="O48" s="1"/>
      <c r="P48" s="166"/>
      <c r="Q48" s="172"/>
      <c r="R48" s="172"/>
      <c r="S48" s="166"/>
      <c r="Z48">
        <v>0</v>
      </c>
    </row>
    <row r="49" spans="1:26" x14ac:dyDescent="0.25">
      <c r="A49" s="155"/>
      <c r="B49" s="155"/>
      <c r="C49" s="155"/>
      <c r="D49" s="155" t="s">
        <v>446</v>
      </c>
      <c r="E49" s="155"/>
      <c r="F49" s="166"/>
      <c r="G49" s="158"/>
      <c r="H49" s="158"/>
      <c r="I49" s="158">
        <f>ROUND((SUM(I40:I48))/1,2)</f>
        <v>0</v>
      </c>
      <c r="J49" s="155"/>
      <c r="K49" s="155"/>
      <c r="L49" s="155">
        <f>ROUND((SUM(L40:L48))/1,2)</f>
        <v>0</v>
      </c>
      <c r="M49" s="155">
        <f>ROUND((SUM(M40:M48))/1,2)</f>
        <v>0</v>
      </c>
      <c r="N49" s="155"/>
      <c r="O49" s="155"/>
      <c r="P49" s="173">
        <f>ROUND((SUM(P40:P48))/1,2)</f>
        <v>0</v>
      </c>
      <c r="S49" s="166">
        <f>ROUND((SUM(S40:S48))/1,2)</f>
        <v>0</v>
      </c>
    </row>
    <row r="50" spans="1:26" x14ac:dyDescent="0.25">
      <c r="A50" s="1"/>
      <c r="B50" s="1"/>
      <c r="C50" s="1"/>
      <c r="D50" s="1"/>
      <c r="E50" s="1"/>
      <c r="F50" s="162"/>
      <c r="G50" s="148"/>
      <c r="H50" s="148"/>
      <c r="I50" s="148"/>
      <c r="J50" s="1"/>
      <c r="K50" s="1"/>
      <c r="L50" s="1"/>
      <c r="M50" s="1"/>
      <c r="N50" s="1"/>
      <c r="O50" s="1"/>
      <c r="P50" s="1"/>
      <c r="S50" s="1"/>
    </row>
    <row r="51" spans="1:26" x14ac:dyDescent="0.25">
      <c r="A51" s="155"/>
      <c r="B51" s="155"/>
      <c r="C51" s="155"/>
      <c r="D51" s="2" t="s">
        <v>444</v>
      </c>
      <c r="E51" s="155"/>
      <c r="F51" s="166"/>
      <c r="G51" s="158"/>
      <c r="H51" s="158"/>
      <c r="I51" s="158">
        <f>ROUND((SUM(I16:I50))/2,2)</f>
        <v>0</v>
      </c>
      <c r="J51" s="155"/>
      <c r="K51" s="155"/>
      <c r="L51" s="155">
        <f>ROUND((SUM(L16:L50))/2,2)</f>
        <v>0</v>
      </c>
      <c r="M51" s="155">
        <f>ROUND((SUM(M16:M50))/2,2)</f>
        <v>0</v>
      </c>
      <c r="N51" s="155"/>
      <c r="O51" s="155"/>
      <c r="P51" s="173">
        <f>ROUND((SUM(P16:P50))/2,2)</f>
        <v>0</v>
      </c>
      <c r="S51" s="173">
        <f>ROUND((SUM(S16:S50))/2,2)</f>
        <v>0</v>
      </c>
    </row>
    <row r="52" spans="1:26" x14ac:dyDescent="0.25">
      <c r="A52" s="175"/>
      <c r="B52" s="175" t="s">
        <v>17</v>
      </c>
      <c r="C52" s="175"/>
      <c r="D52" s="175"/>
      <c r="E52" s="175"/>
      <c r="F52" s="176" t="s">
        <v>89</v>
      </c>
      <c r="G52" s="177"/>
      <c r="H52" s="177">
        <f>ROUND((SUM(M9:M51))/3,2)</f>
        <v>0</v>
      </c>
      <c r="I52" s="177">
        <f>ROUND((SUM(I9:I51))/3,2)</f>
        <v>0</v>
      </c>
      <c r="J52" s="175"/>
      <c r="K52" s="175">
        <f>ROUND((SUM(K9:K51)),2)</f>
        <v>0</v>
      </c>
      <c r="L52" s="175">
        <f>ROUND((SUM(L9:L51))/3,2)</f>
        <v>0</v>
      </c>
      <c r="M52" s="175">
        <f>ROUND((SUM(M9:M51))/3,2)</f>
        <v>0</v>
      </c>
      <c r="N52" s="175"/>
      <c r="O52" s="175"/>
      <c r="P52" s="176">
        <f>ROUND((SUM(P9:P51))/3,2)</f>
        <v>0</v>
      </c>
      <c r="S52" s="176">
        <f>ROUND((SUM(S9:S51))/3,2)</f>
        <v>0</v>
      </c>
      <c r="Z52">
        <f>(SUM(Z9:Z51))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Výstavba Zberného dvora v obci Tovarné / SO 03 - Odberné elektrické zariadenie</oddHeader>
    <oddFooter>&amp;RStrana &amp;P z &amp;N    &amp;L&amp;7Spracované systémom Systematic®pyramida.wsn, tel.: 051 77 10 585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19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20</v>
      </c>
      <c r="H2" s="16"/>
      <c r="I2" s="27"/>
      <c r="J2" s="31"/>
    </row>
    <row r="3" spans="1:23" ht="18" customHeight="1" x14ac:dyDescent="0.25">
      <c r="A3" s="11"/>
      <c r="B3" s="40" t="s">
        <v>614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22</v>
      </c>
      <c r="J4" s="32"/>
    </row>
    <row r="5" spans="1:23" ht="18" customHeight="1" thickBot="1" x14ac:dyDescent="0.3">
      <c r="A5" s="11"/>
      <c r="B5" s="45" t="s">
        <v>23</v>
      </c>
      <c r="C5" s="20"/>
      <c r="D5" s="17"/>
      <c r="E5" s="17"/>
      <c r="F5" s="46" t="s">
        <v>24</v>
      </c>
      <c r="G5" s="17"/>
      <c r="H5" s="17"/>
      <c r="I5" s="44" t="s">
        <v>25</v>
      </c>
      <c r="J5" s="47" t="s">
        <v>26</v>
      </c>
    </row>
    <row r="6" spans="1:23" ht="18" customHeight="1" thickTop="1" x14ac:dyDescent="0.25">
      <c r="A6" s="11"/>
      <c r="B6" s="56" t="s">
        <v>27</v>
      </c>
      <c r="C6" s="52"/>
      <c r="D6" s="53"/>
      <c r="E6" s="53"/>
      <c r="F6" s="53"/>
      <c r="G6" s="57" t="s">
        <v>28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29</v>
      </c>
      <c r="H7" s="18"/>
      <c r="I7" s="29"/>
      <c r="J7" s="50"/>
    </row>
    <row r="8" spans="1:23" ht="18" customHeight="1" x14ac:dyDescent="0.25">
      <c r="A8" s="11"/>
      <c r="B8" s="45" t="s">
        <v>30</v>
      </c>
      <c r="C8" s="20"/>
      <c r="D8" s="17"/>
      <c r="E8" s="17"/>
      <c r="F8" s="17"/>
      <c r="G8" s="46" t="s">
        <v>28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29</v>
      </c>
      <c r="H9" s="17"/>
      <c r="I9" s="28"/>
      <c r="J9" s="32"/>
    </row>
    <row r="10" spans="1:23" ht="18" customHeight="1" x14ac:dyDescent="0.25">
      <c r="A10" s="11"/>
      <c r="B10" s="45" t="s">
        <v>31</v>
      </c>
      <c r="C10" s="20"/>
      <c r="D10" s="17"/>
      <c r="E10" s="17"/>
      <c r="F10" s="17"/>
      <c r="G10" s="46" t="s">
        <v>28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29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0" t="s">
        <v>32</v>
      </c>
      <c r="C15" s="91" t="s">
        <v>6</v>
      </c>
      <c r="D15" s="91" t="s">
        <v>58</v>
      </c>
      <c r="E15" s="92" t="s">
        <v>59</v>
      </c>
      <c r="F15" s="104" t="s">
        <v>60</v>
      </c>
      <c r="G15" s="59" t="s">
        <v>37</v>
      </c>
      <c r="H15" s="62" t="s">
        <v>38</v>
      </c>
      <c r="I15" s="27"/>
      <c r="J15" s="55"/>
    </row>
    <row r="16" spans="1:23" ht="18" customHeight="1" x14ac:dyDescent="0.25">
      <c r="A16" s="11"/>
      <c r="B16" s="93">
        <v>1</v>
      </c>
      <c r="C16" s="94" t="s">
        <v>33</v>
      </c>
      <c r="D16" s="95">
        <f>'Rekap 12643'!B19</f>
        <v>0</v>
      </c>
      <c r="E16" s="96">
        <f>'Rekap 12643'!C19</f>
        <v>0</v>
      </c>
      <c r="F16" s="105">
        <f>'Rekap 12643'!D19</f>
        <v>0</v>
      </c>
      <c r="G16" s="60">
        <v>6</v>
      </c>
      <c r="H16" s="114" t="s">
        <v>39</v>
      </c>
      <c r="I16" s="128"/>
      <c r="J16" s="125">
        <v>0</v>
      </c>
    </row>
    <row r="17" spans="1:26" ht="18" customHeight="1" x14ac:dyDescent="0.25">
      <c r="A17" s="11"/>
      <c r="B17" s="67">
        <v>2</v>
      </c>
      <c r="C17" s="70" t="s">
        <v>34</v>
      </c>
      <c r="D17" s="77"/>
      <c r="E17" s="75"/>
      <c r="F17" s="80"/>
      <c r="G17" s="61">
        <v>7</v>
      </c>
      <c r="H17" s="115" t="s">
        <v>40</v>
      </c>
      <c r="I17" s="128"/>
      <c r="J17" s="126">
        <f>'SO 12643'!Z77</f>
        <v>0</v>
      </c>
    </row>
    <row r="18" spans="1:26" ht="18" customHeight="1" x14ac:dyDescent="0.25">
      <c r="A18" s="11"/>
      <c r="B18" s="68">
        <v>3</v>
      </c>
      <c r="C18" s="71" t="s">
        <v>35</v>
      </c>
      <c r="D18" s="78"/>
      <c r="E18" s="76"/>
      <c r="F18" s="81"/>
      <c r="G18" s="61">
        <v>8</v>
      </c>
      <c r="H18" s="115" t="s">
        <v>41</v>
      </c>
      <c r="I18" s="128"/>
      <c r="J18" s="126">
        <v>0</v>
      </c>
    </row>
    <row r="19" spans="1:26" ht="18" customHeight="1" x14ac:dyDescent="0.25">
      <c r="A19" s="11"/>
      <c r="B19" s="68">
        <v>4</v>
      </c>
      <c r="C19" s="72"/>
      <c r="D19" s="78"/>
      <c r="E19" s="76"/>
      <c r="F19" s="81"/>
      <c r="G19" s="61">
        <v>9</v>
      </c>
      <c r="H19" s="124"/>
      <c r="I19" s="128"/>
      <c r="J19" s="127"/>
    </row>
    <row r="20" spans="1:26" ht="18" customHeight="1" thickBot="1" x14ac:dyDescent="0.3">
      <c r="A20" s="11"/>
      <c r="B20" s="68">
        <v>5</v>
      </c>
      <c r="C20" s="73" t="s">
        <v>36</v>
      </c>
      <c r="D20" s="79"/>
      <c r="E20" s="99"/>
      <c r="F20" s="106">
        <f>SUM(F16:F19)</f>
        <v>0</v>
      </c>
      <c r="G20" s="61">
        <v>10</v>
      </c>
      <c r="H20" s="115" t="s">
        <v>36</v>
      </c>
      <c r="I20" s="130"/>
      <c r="J20" s="98">
        <f>SUM(J16:J19)</f>
        <v>0</v>
      </c>
    </row>
    <row r="21" spans="1:26" ht="18" customHeight="1" thickTop="1" x14ac:dyDescent="0.25">
      <c r="A21" s="11"/>
      <c r="B21" s="65" t="s">
        <v>48</v>
      </c>
      <c r="C21" s="69" t="s">
        <v>7</v>
      </c>
      <c r="D21" s="74"/>
      <c r="E21" s="19"/>
      <c r="F21" s="97"/>
      <c r="G21" s="65" t="s">
        <v>54</v>
      </c>
      <c r="H21" s="62" t="s">
        <v>7</v>
      </c>
      <c r="I21" s="29"/>
      <c r="J21" s="131"/>
    </row>
    <row r="22" spans="1:26" ht="18" customHeight="1" x14ac:dyDescent="0.25">
      <c r="A22" s="11"/>
      <c r="B22" s="60">
        <v>11</v>
      </c>
      <c r="C22" s="63" t="s">
        <v>49</v>
      </c>
      <c r="D22" s="86"/>
      <c r="E22" s="88" t="s">
        <v>52</v>
      </c>
      <c r="F22" s="80">
        <f>((F16*U22*0)+(F17*V22*0)+(F18*W22*0))/100</f>
        <v>0</v>
      </c>
      <c r="G22" s="60">
        <v>16</v>
      </c>
      <c r="H22" s="114" t="s">
        <v>55</v>
      </c>
      <c r="I22" s="129" t="s">
        <v>52</v>
      </c>
      <c r="J22" s="125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50</v>
      </c>
      <c r="D23" s="66"/>
      <c r="E23" s="88" t="s">
        <v>53</v>
      </c>
      <c r="F23" s="81">
        <f>((F16*U23*0)+(F17*V23*0)+(F18*W23*0))/100</f>
        <v>0</v>
      </c>
      <c r="G23" s="61">
        <v>17</v>
      </c>
      <c r="H23" s="115" t="s">
        <v>56</v>
      </c>
      <c r="I23" s="129" t="s">
        <v>52</v>
      </c>
      <c r="J23" s="126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51</v>
      </c>
      <c r="D24" s="66"/>
      <c r="E24" s="88" t="s">
        <v>52</v>
      </c>
      <c r="F24" s="81">
        <f>((F16*U24*0)+(F17*V24*0)+(F18*W24*0))/100</f>
        <v>0</v>
      </c>
      <c r="G24" s="61">
        <v>18</v>
      </c>
      <c r="H24" s="115" t="s">
        <v>57</v>
      </c>
      <c r="I24" s="129" t="s">
        <v>53</v>
      </c>
      <c r="J24" s="126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89"/>
      <c r="F25" s="87"/>
      <c r="G25" s="61">
        <v>19</v>
      </c>
      <c r="H25" s="124"/>
      <c r="I25" s="128"/>
      <c r="J25" s="127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7"/>
      <c r="G26" s="61">
        <v>20</v>
      </c>
      <c r="H26" s="115" t="s">
        <v>36</v>
      </c>
      <c r="I26" s="130"/>
      <c r="J26" s="98">
        <f>SUM(J22:J25)+SUM(F22:F25)</f>
        <v>0</v>
      </c>
    </row>
    <row r="27" spans="1:26" ht="18" customHeight="1" thickTop="1" x14ac:dyDescent="0.25">
      <c r="A27" s="11"/>
      <c r="B27" s="100"/>
      <c r="C27" s="142" t="s">
        <v>63</v>
      </c>
      <c r="D27" s="135"/>
      <c r="E27" s="101"/>
      <c r="F27" s="30"/>
      <c r="G27" s="108" t="s">
        <v>42</v>
      </c>
      <c r="H27" s="103" t="s">
        <v>43</v>
      </c>
      <c r="I27" s="29"/>
      <c r="J27" s="33"/>
    </row>
    <row r="28" spans="1:26" ht="18" customHeight="1" x14ac:dyDescent="0.25">
      <c r="A28" s="11"/>
      <c r="B28" s="26"/>
      <c r="C28" s="133"/>
      <c r="D28" s="136"/>
      <c r="E28" s="22"/>
      <c r="F28" s="11"/>
      <c r="G28" s="109">
        <v>21</v>
      </c>
      <c r="H28" s="113" t="s">
        <v>44</v>
      </c>
      <c r="I28" s="121"/>
      <c r="J28" s="117">
        <f>F20+J20+F26+J26</f>
        <v>0</v>
      </c>
    </row>
    <row r="29" spans="1:26" ht="18" customHeight="1" x14ac:dyDescent="0.25">
      <c r="A29" s="11"/>
      <c r="B29" s="82"/>
      <c r="C29" s="134"/>
      <c r="D29" s="137"/>
      <c r="E29" s="22"/>
      <c r="F29" s="11"/>
      <c r="G29" s="60">
        <v>22</v>
      </c>
      <c r="H29" s="114" t="s">
        <v>45</v>
      </c>
      <c r="I29" s="122">
        <f>J28-SUM('SO 12643'!K9:'SO 12643'!K76)</f>
        <v>0</v>
      </c>
      <c r="J29" s="118">
        <f>ROUND(((ROUND(I29,2)*20)*1/100),2)</f>
        <v>0</v>
      </c>
    </row>
    <row r="30" spans="1:26" ht="18" customHeight="1" x14ac:dyDescent="0.25">
      <c r="A30" s="11"/>
      <c r="B30" s="23"/>
      <c r="C30" s="124"/>
      <c r="D30" s="128"/>
      <c r="E30" s="22"/>
      <c r="F30" s="11"/>
      <c r="G30" s="61">
        <v>23</v>
      </c>
      <c r="H30" s="115" t="s">
        <v>46</v>
      </c>
      <c r="I30" s="88">
        <f>SUM('SO 12643'!K9:'SO 12643'!K76)</f>
        <v>0</v>
      </c>
      <c r="J30" s="119">
        <f>ROUND(((ROUND(I30,2)*0)/100),2)</f>
        <v>0</v>
      </c>
    </row>
    <row r="31" spans="1:26" ht="18" customHeight="1" x14ac:dyDescent="0.25">
      <c r="A31" s="11"/>
      <c r="B31" s="24"/>
      <c r="C31" s="138"/>
      <c r="D31" s="139"/>
      <c r="E31" s="22"/>
      <c r="F31" s="11"/>
      <c r="G31" s="109">
        <v>24</v>
      </c>
      <c r="H31" s="113" t="s">
        <v>36</v>
      </c>
      <c r="I31" s="112"/>
      <c r="J31" s="132">
        <f>SUM(J28:J30)</f>
        <v>0</v>
      </c>
    </row>
    <row r="32" spans="1:26" ht="18" customHeight="1" thickBot="1" x14ac:dyDescent="0.3">
      <c r="A32" s="11"/>
      <c r="B32" s="48"/>
      <c r="C32" s="116"/>
      <c r="D32" s="123"/>
      <c r="E32" s="83"/>
      <c r="F32" s="84"/>
      <c r="G32" s="60" t="s">
        <v>47</v>
      </c>
      <c r="H32" s="116"/>
      <c r="I32" s="123"/>
      <c r="J32" s="120"/>
    </row>
    <row r="33" spans="1:10" ht="18" customHeight="1" thickTop="1" x14ac:dyDescent="0.25">
      <c r="A33" s="11"/>
      <c r="B33" s="100"/>
      <c r="C33" s="101"/>
      <c r="D33" s="140" t="s">
        <v>61</v>
      </c>
      <c r="E33" s="15"/>
      <c r="F33" s="102"/>
      <c r="G33" s="110">
        <v>26</v>
      </c>
      <c r="H33" s="141" t="s">
        <v>62</v>
      </c>
      <c r="I33" s="30"/>
      <c r="J33" s="111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2"/>
      <c r="C40" s="83"/>
      <c r="D40" s="12"/>
      <c r="E40" s="12"/>
      <c r="F40" s="12"/>
      <c r="G40" s="12"/>
      <c r="H40" s="12"/>
      <c r="I40" s="84"/>
      <c r="J40" s="85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RowHeight="15" x14ac:dyDescent="0.2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 x14ac:dyDescent="0.25">
      <c r="A1" s="144" t="s">
        <v>27</v>
      </c>
      <c r="B1" s="143"/>
      <c r="C1" s="143"/>
      <c r="D1" s="144" t="s">
        <v>24</v>
      </c>
      <c r="E1" s="143"/>
      <c r="F1" s="143"/>
      <c r="W1">
        <v>30.126000000000001</v>
      </c>
    </row>
    <row r="2" spans="1:26" x14ac:dyDescent="0.25">
      <c r="A2" s="144" t="s">
        <v>31</v>
      </c>
      <c r="B2" s="143"/>
      <c r="C2" s="143"/>
      <c r="D2" s="144" t="s">
        <v>22</v>
      </c>
      <c r="E2" s="143"/>
      <c r="F2" s="143"/>
    </row>
    <row r="3" spans="1:26" x14ac:dyDescent="0.25">
      <c r="A3" s="144" t="s">
        <v>30</v>
      </c>
      <c r="B3" s="143"/>
      <c r="C3" s="143"/>
      <c r="D3" s="144" t="s">
        <v>67</v>
      </c>
      <c r="E3" s="143"/>
      <c r="F3" s="143"/>
    </row>
    <row r="4" spans="1:26" x14ac:dyDescent="0.25">
      <c r="A4" s="144" t="s">
        <v>1</v>
      </c>
      <c r="B4" s="143"/>
      <c r="C4" s="143"/>
      <c r="D4" s="143"/>
      <c r="E4" s="143"/>
      <c r="F4" s="143"/>
    </row>
    <row r="5" spans="1:26" x14ac:dyDescent="0.25">
      <c r="A5" s="144" t="s">
        <v>614</v>
      </c>
      <c r="B5" s="143"/>
      <c r="C5" s="143"/>
      <c r="D5" s="143"/>
      <c r="E5" s="143"/>
      <c r="F5" s="143"/>
    </row>
    <row r="6" spans="1:26" x14ac:dyDescent="0.25">
      <c r="A6" s="143"/>
      <c r="B6" s="143"/>
      <c r="C6" s="143"/>
      <c r="D6" s="143"/>
      <c r="E6" s="143"/>
      <c r="F6" s="143"/>
    </row>
    <row r="7" spans="1:26" x14ac:dyDescent="0.25">
      <c r="A7" s="143"/>
      <c r="B7" s="143"/>
      <c r="C7" s="143"/>
      <c r="D7" s="143"/>
      <c r="E7" s="143"/>
      <c r="F7" s="143"/>
    </row>
    <row r="8" spans="1:26" x14ac:dyDescent="0.25">
      <c r="A8" s="145" t="s">
        <v>68</v>
      </c>
      <c r="B8" s="143"/>
      <c r="C8" s="143"/>
      <c r="D8" s="143"/>
      <c r="E8" s="143"/>
      <c r="F8" s="143"/>
    </row>
    <row r="9" spans="1:26" x14ac:dyDescent="0.25">
      <c r="A9" s="146" t="s">
        <v>64</v>
      </c>
      <c r="B9" s="146" t="s">
        <v>58</v>
      </c>
      <c r="C9" s="146" t="s">
        <v>59</v>
      </c>
      <c r="D9" s="146" t="s">
        <v>36</v>
      </c>
      <c r="E9" s="146" t="s">
        <v>65</v>
      </c>
      <c r="F9" s="146" t="s">
        <v>66</v>
      </c>
    </row>
    <row r="10" spans="1:26" x14ac:dyDescent="0.25">
      <c r="A10" s="153" t="s">
        <v>69</v>
      </c>
      <c r="B10" s="154"/>
      <c r="C10" s="150"/>
      <c r="D10" s="150"/>
      <c r="E10" s="151"/>
      <c r="F10" s="151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</row>
    <row r="11" spans="1:26" x14ac:dyDescent="0.25">
      <c r="A11" s="155" t="s">
        <v>70</v>
      </c>
      <c r="B11" s="156">
        <f>'SO 12643'!L25</f>
        <v>0</v>
      </c>
      <c r="C11" s="156">
        <f>'SO 12643'!M25</f>
        <v>0</v>
      </c>
      <c r="D11" s="156">
        <f>'SO 12643'!I25</f>
        <v>0</v>
      </c>
      <c r="E11" s="157">
        <f>'SO 12643'!P25</f>
        <v>0</v>
      </c>
      <c r="F11" s="157">
        <f>'SO 12643'!S25</f>
        <v>0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</row>
    <row r="12" spans="1:26" x14ac:dyDescent="0.25">
      <c r="A12" s="155" t="s">
        <v>71</v>
      </c>
      <c r="B12" s="156">
        <f>'SO 12643'!L30</f>
        <v>0</v>
      </c>
      <c r="C12" s="156">
        <f>'SO 12643'!M30</f>
        <v>0</v>
      </c>
      <c r="D12" s="156">
        <f>'SO 12643'!I30</f>
        <v>0</v>
      </c>
      <c r="E12" s="157">
        <f>'SO 12643'!P30</f>
        <v>0</v>
      </c>
      <c r="F12" s="157">
        <f>'SO 12643'!S30</f>
        <v>0</v>
      </c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</row>
    <row r="13" spans="1:26" x14ac:dyDescent="0.25">
      <c r="A13" s="155" t="s">
        <v>72</v>
      </c>
      <c r="B13" s="156">
        <f>'SO 12643'!L34</f>
        <v>0</v>
      </c>
      <c r="C13" s="156">
        <f>'SO 12643'!M34</f>
        <v>0</v>
      </c>
      <c r="D13" s="156">
        <f>'SO 12643'!I34</f>
        <v>0</v>
      </c>
      <c r="E13" s="157">
        <f>'SO 12643'!P34</f>
        <v>0</v>
      </c>
      <c r="F13" s="157">
        <f>'SO 12643'!S34</f>
        <v>0</v>
      </c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</row>
    <row r="14" spans="1:26" x14ac:dyDescent="0.25">
      <c r="A14" s="155" t="s">
        <v>73</v>
      </c>
      <c r="B14" s="156">
        <f>'SO 12643'!L40</f>
        <v>0</v>
      </c>
      <c r="C14" s="156">
        <f>'SO 12643'!M40</f>
        <v>0</v>
      </c>
      <c r="D14" s="156">
        <f>'SO 12643'!I40</f>
        <v>0</v>
      </c>
      <c r="E14" s="157">
        <f>'SO 12643'!P40</f>
        <v>0</v>
      </c>
      <c r="F14" s="157">
        <f>'SO 12643'!S40</f>
        <v>0</v>
      </c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</row>
    <row r="15" spans="1:26" x14ac:dyDescent="0.25">
      <c r="A15" s="155" t="s">
        <v>367</v>
      </c>
      <c r="B15" s="156">
        <f>'SO 12643'!L46</f>
        <v>0</v>
      </c>
      <c r="C15" s="156">
        <f>'SO 12643'!M46</f>
        <v>0</v>
      </c>
      <c r="D15" s="156">
        <f>'SO 12643'!I46</f>
        <v>0</v>
      </c>
      <c r="E15" s="157">
        <f>'SO 12643'!P46</f>
        <v>0</v>
      </c>
      <c r="F15" s="157">
        <f>'SO 12643'!S46</f>
        <v>0</v>
      </c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</row>
    <row r="16" spans="1:26" x14ac:dyDescent="0.25">
      <c r="A16" s="155" t="s">
        <v>368</v>
      </c>
      <c r="B16" s="156">
        <f>'SO 12643'!L55</f>
        <v>0</v>
      </c>
      <c r="C16" s="156">
        <f>'SO 12643'!M55</f>
        <v>0</v>
      </c>
      <c r="D16" s="156">
        <f>'SO 12643'!I55</f>
        <v>0</v>
      </c>
      <c r="E16" s="157">
        <f>'SO 12643'!P55</f>
        <v>0</v>
      </c>
      <c r="F16" s="157">
        <f>'SO 12643'!S55</f>
        <v>0</v>
      </c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</row>
    <row r="17" spans="1:26" x14ac:dyDescent="0.25">
      <c r="A17" s="155" t="s">
        <v>75</v>
      </c>
      <c r="B17" s="156">
        <f>'SO 12643'!L70</f>
        <v>0</v>
      </c>
      <c r="C17" s="156">
        <f>'SO 12643'!M70</f>
        <v>0</v>
      </c>
      <c r="D17" s="156">
        <f>'SO 12643'!I70</f>
        <v>0</v>
      </c>
      <c r="E17" s="157">
        <f>'SO 12643'!P70</f>
        <v>0</v>
      </c>
      <c r="F17" s="157">
        <f>'SO 12643'!S70</f>
        <v>0</v>
      </c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</row>
    <row r="18" spans="1:26" x14ac:dyDescent="0.25">
      <c r="A18" s="155" t="s">
        <v>76</v>
      </c>
      <c r="B18" s="156">
        <f>'SO 12643'!L74</f>
        <v>0</v>
      </c>
      <c r="C18" s="156">
        <f>'SO 12643'!M74</f>
        <v>0</v>
      </c>
      <c r="D18" s="156">
        <f>'SO 12643'!I74</f>
        <v>0</v>
      </c>
      <c r="E18" s="157">
        <f>'SO 12643'!P74</f>
        <v>0</v>
      </c>
      <c r="F18" s="157">
        <f>'SO 12643'!S74</f>
        <v>0</v>
      </c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</row>
    <row r="19" spans="1:26" x14ac:dyDescent="0.25">
      <c r="A19" s="2" t="s">
        <v>69</v>
      </c>
      <c r="B19" s="158">
        <f>'SO 12643'!L76</f>
        <v>0</v>
      </c>
      <c r="C19" s="158">
        <f>'SO 12643'!M76</f>
        <v>0</v>
      </c>
      <c r="D19" s="158">
        <f>'SO 12643'!I76</f>
        <v>0</v>
      </c>
      <c r="E19" s="159">
        <f>'SO 12643'!P76</f>
        <v>0</v>
      </c>
      <c r="F19" s="159">
        <f>'SO 12643'!S76</f>
        <v>0</v>
      </c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</row>
    <row r="20" spans="1:26" x14ac:dyDescent="0.25">
      <c r="A20" s="1"/>
      <c r="B20" s="148"/>
      <c r="C20" s="148"/>
      <c r="D20" s="148"/>
      <c r="E20" s="147"/>
      <c r="F20" s="147"/>
    </row>
    <row r="21" spans="1:26" x14ac:dyDescent="0.25">
      <c r="A21" s="2" t="s">
        <v>89</v>
      </c>
      <c r="B21" s="158">
        <f>'SO 12643'!L77</f>
        <v>0</v>
      </c>
      <c r="C21" s="158">
        <f>'SO 12643'!M77</f>
        <v>0</v>
      </c>
      <c r="D21" s="158">
        <f>'SO 12643'!I77</f>
        <v>0</v>
      </c>
      <c r="E21" s="159">
        <f>'SO 12643'!P77</f>
        <v>0</v>
      </c>
      <c r="F21" s="159">
        <f>'SO 12643'!S77</f>
        <v>0</v>
      </c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</row>
    <row r="22" spans="1:26" x14ac:dyDescent="0.25">
      <c r="A22" s="1"/>
      <c r="B22" s="148"/>
      <c r="C22" s="148"/>
      <c r="D22" s="148"/>
      <c r="E22" s="147"/>
      <c r="F22" s="147"/>
    </row>
    <row r="23" spans="1:26" x14ac:dyDescent="0.25">
      <c r="A23" s="1"/>
      <c r="B23" s="148"/>
      <c r="C23" s="148"/>
      <c r="D23" s="148"/>
      <c r="E23" s="147"/>
      <c r="F23" s="147"/>
    </row>
    <row r="24" spans="1:26" x14ac:dyDescent="0.25">
      <c r="A24" s="1"/>
      <c r="B24" s="148"/>
      <c r="C24" s="148"/>
      <c r="D24" s="148"/>
      <c r="E24" s="147"/>
      <c r="F24" s="147"/>
    </row>
    <row r="25" spans="1:26" x14ac:dyDescent="0.25">
      <c r="A25" s="1"/>
      <c r="B25" s="148"/>
      <c r="C25" s="148"/>
      <c r="D25" s="148"/>
      <c r="E25" s="147"/>
      <c r="F25" s="147"/>
    </row>
    <row r="26" spans="1:26" x14ac:dyDescent="0.25">
      <c r="A26" s="1"/>
      <c r="B26" s="148"/>
      <c r="C26" s="148"/>
      <c r="D26" s="148"/>
      <c r="E26" s="147"/>
      <c r="F26" s="147"/>
    </row>
    <row r="27" spans="1:26" x14ac:dyDescent="0.25">
      <c r="A27" s="1"/>
      <c r="B27" s="148"/>
      <c r="C27" s="148"/>
      <c r="D27" s="148"/>
      <c r="E27" s="147"/>
      <c r="F27" s="147"/>
    </row>
    <row r="28" spans="1:26" x14ac:dyDescent="0.25">
      <c r="A28" s="1"/>
      <c r="B28" s="148"/>
      <c r="C28" s="148"/>
      <c r="D28" s="148"/>
      <c r="E28" s="147"/>
      <c r="F28" s="147"/>
    </row>
    <row r="29" spans="1:26" x14ac:dyDescent="0.25">
      <c r="A29" s="1"/>
      <c r="B29" s="148"/>
      <c r="C29" s="148"/>
      <c r="D29" s="148"/>
      <c r="E29" s="147"/>
      <c r="F29" s="147"/>
    </row>
    <row r="30" spans="1:26" x14ac:dyDescent="0.25">
      <c r="A30" s="1"/>
      <c r="B30" s="148"/>
      <c r="C30" s="148"/>
      <c r="D30" s="148"/>
      <c r="E30" s="147"/>
      <c r="F30" s="147"/>
    </row>
    <row r="31" spans="1:26" x14ac:dyDescent="0.25">
      <c r="A31" s="1"/>
      <c r="B31" s="148"/>
      <c r="C31" s="148"/>
      <c r="D31" s="148"/>
      <c r="E31" s="147"/>
      <c r="F31" s="147"/>
    </row>
    <row r="32" spans="1:26" x14ac:dyDescent="0.25">
      <c r="A32" s="1"/>
      <c r="B32" s="148"/>
      <c r="C32" s="148"/>
      <c r="D32" s="148"/>
      <c r="E32" s="147"/>
      <c r="F32" s="147"/>
    </row>
    <row r="33" spans="1:6" x14ac:dyDescent="0.25">
      <c r="A33" s="1"/>
      <c r="B33" s="148"/>
      <c r="C33" s="148"/>
      <c r="D33" s="148"/>
      <c r="E33" s="147"/>
      <c r="F33" s="147"/>
    </row>
    <row r="34" spans="1:6" x14ac:dyDescent="0.25">
      <c r="A34" s="1"/>
      <c r="B34" s="148"/>
      <c r="C34" s="148"/>
      <c r="D34" s="148"/>
      <c r="E34" s="147"/>
      <c r="F34" s="147"/>
    </row>
    <row r="35" spans="1:6" x14ac:dyDescent="0.25">
      <c r="A35" s="1"/>
      <c r="B35" s="148"/>
      <c r="C35" s="148"/>
      <c r="D35" s="148"/>
      <c r="E35" s="147"/>
      <c r="F35" s="147"/>
    </row>
    <row r="36" spans="1:6" x14ac:dyDescent="0.25">
      <c r="A36" s="1"/>
      <c r="B36" s="148"/>
      <c r="C36" s="148"/>
      <c r="D36" s="148"/>
      <c r="E36" s="147"/>
      <c r="F36" s="147"/>
    </row>
    <row r="37" spans="1:6" x14ac:dyDescent="0.25">
      <c r="A37" s="1"/>
      <c r="B37" s="148"/>
      <c r="C37" s="148"/>
      <c r="D37" s="148"/>
      <c r="E37" s="147"/>
      <c r="F37" s="147"/>
    </row>
    <row r="38" spans="1:6" x14ac:dyDescent="0.25">
      <c r="A38" s="1"/>
      <c r="B38" s="148"/>
      <c r="C38" s="148"/>
      <c r="D38" s="148"/>
      <c r="E38" s="147"/>
      <c r="F38" s="147"/>
    </row>
    <row r="39" spans="1:6" x14ac:dyDescent="0.25">
      <c r="A39" s="1"/>
      <c r="B39" s="148"/>
      <c r="C39" s="148"/>
      <c r="D39" s="148"/>
      <c r="E39" s="147"/>
      <c r="F39" s="147"/>
    </row>
    <row r="40" spans="1:6" x14ac:dyDescent="0.25">
      <c r="A40" s="1"/>
      <c r="B40" s="148"/>
      <c r="C40" s="148"/>
      <c r="D40" s="148"/>
      <c r="E40" s="147"/>
      <c r="F40" s="147"/>
    </row>
    <row r="41" spans="1:6" x14ac:dyDescent="0.25">
      <c r="A41" s="1"/>
      <c r="B41" s="148"/>
      <c r="C41" s="148"/>
      <c r="D41" s="148"/>
      <c r="E41" s="147"/>
      <c r="F41" s="147"/>
    </row>
    <row r="42" spans="1:6" x14ac:dyDescent="0.25">
      <c r="A42" s="1"/>
      <c r="B42" s="148"/>
      <c r="C42" s="148"/>
      <c r="D42" s="148"/>
      <c r="E42" s="147"/>
      <c r="F42" s="147"/>
    </row>
    <row r="43" spans="1:6" x14ac:dyDescent="0.25">
      <c r="A43" s="1"/>
      <c r="B43" s="148"/>
      <c r="C43" s="148"/>
      <c r="D43" s="148"/>
      <c r="E43" s="147"/>
      <c r="F43" s="147"/>
    </row>
    <row r="44" spans="1:6" x14ac:dyDescent="0.25">
      <c r="A44" s="1"/>
      <c r="B44" s="148"/>
      <c r="C44" s="148"/>
      <c r="D44" s="148"/>
      <c r="E44" s="147"/>
      <c r="F44" s="147"/>
    </row>
    <row r="45" spans="1:6" x14ac:dyDescent="0.25">
      <c r="A45" s="1"/>
      <c r="B45" s="148"/>
      <c r="C45" s="148"/>
      <c r="D45" s="148"/>
      <c r="E45" s="147"/>
      <c r="F45" s="147"/>
    </row>
    <row r="46" spans="1:6" x14ac:dyDescent="0.25">
      <c r="A46" s="1"/>
      <c r="B46" s="148"/>
      <c r="C46" s="148"/>
      <c r="D46" s="148"/>
      <c r="E46" s="147"/>
      <c r="F46" s="147"/>
    </row>
    <row r="47" spans="1:6" x14ac:dyDescent="0.25">
      <c r="A47" s="1"/>
      <c r="B47" s="148"/>
      <c r="C47" s="148"/>
      <c r="D47" s="148"/>
      <c r="E47" s="147"/>
      <c r="F47" s="147"/>
    </row>
    <row r="48" spans="1:6" x14ac:dyDescent="0.25">
      <c r="A48" s="1"/>
      <c r="B48" s="148"/>
      <c r="C48" s="148"/>
      <c r="D48" s="148"/>
      <c r="E48" s="147"/>
      <c r="F48" s="147"/>
    </row>
    <row r="49" spans="1:6" x14ac:dyDescent="0.25">
      <c r="A49" s="1"/>
      <c r="B49" s="148"/>
      <c r="C49" s="148"/>
      <c r="D49" s="148"/>
      <c r="E49" s="147"/>
      <c r="F49" s="147"/>
    </row>
    <row r="50" spans="1:6" x14ac:dyDescent="0.25">
      <c r="A50" s="1"/>
      <c r="B50" s="148"/>
      <c r="C50" s="148"/>
      <c r="D50" s="148"/>
      <c r="E50" s="147"/>
      <c r="F50" s="147"/>
    </row>
    <row r="51" spans="1:6" x14ac:dyDescent="0.25">
      <c r="A51" s="1"/>
      <c r="B51" s="148"/>
      <c r="C51" s="148"/>
      <c r="D51" s="148"/>
      <c r="E51" s="147"/>
      <c r="F51" s="147"/>
    </row>
    <row r="52" spans="1:6" x14ac:dyDescent="0.25">
      <c r="A52" s="1"/>
      <c r="B52" s="148"/>
      <c r="C52" s="148"/>
      <c r="D52" s="148"/>
      <c r="E52" s="147"/>
      <c r="F52" s="147"/>
    </row>
    <row r="53" spans="1:6" x14ac:dyDescent="0.25">
      <c r="A53" s="1"/>
      <c r="B53" s="148"/>
      <c r="C53" s="148"/>
      <c r="D53" s="148"/>
      <c r="E53" s="147"/>
      <c r="F53" s="147"/>
    </row>
    <row r="54" spans="1:6" x14ac:dyDescent="0.25">
      <c r="A54" s="1"/>
      <c r="B54" s="148"/>
      <c r="C54" s="148"/>
      <c r="D54" s="148"/>
      <c r="E54" s="147"/>
      <c r="F54" s="147"/>
    </row>
    <row r="55" spans="1:6" x14ac:dyDescent="0.25">
      <c r="A55" s="1"/>
      <c r="B55" s="148"/>
      <c r="C55" s="148"/>
      <c r="D55" s="148"/>
      <c r="E55" s="147"/>
      <c r="F55" s="147"/>
    </row>
    <row r="56" spans="1:6" x14ac:dyDescent="0.25">
      <c r="A56" s="1"/>
      <c r="B56" s="148"/>
      <c r="C56" s="148"/>
      <c r="D56" s="148"/>
      <c r="E56" s="147"/>
      <c r="F56" s="147"/>
    </row>
    <row r="57" spans="1:6" x14ac:dyDescent="0.25">
      <c r="A57" s="1"/>
      <c r="B57" s="148"/>
      <c r="C57" s="148"/>
      <c r="D57" s="148"/>
      <c r="E57" s="147"/>
      <c r="F57" s="147"/>
    </row>
    <row r="58" spans="1:6" x14ac:dyDescent="0.25">
      <c r="A58" s="1"/>
      <c r="B58" s="148"/>
      <c r="C58" s="148"/>
      <c r="D58" s="148"/>
      <c r="E58" s="147"/>
      <c r="F58" s="147"/>
    </row>
    <row r="59" spans="1:6" x14ac:dyDescent="0.25">
      <c r="A59" s="1"/>
      <c r="B59" s="148"/>
      <c r="C59" s="148"/>
      <c r="D59" s="148"/>
      <c r="E59" s="147"/>
      <c r="F59" s="147"/>
    </row>
    <row r="60" spans="1:6" x14ac:dyDescent="0.25">
      <c r="A60" s="1"/>
      <c r="B60" s="148"/>
      <c r="C60" s="148"/>
      <c r="D60" s="148"/>
      <c r="E60" s="147"/>
      <c r="F60" s="147"/>
    </row>
    <row r="61" spans="1:6" x14ac:dyDescent="0.25">
      <c r="A61" s="1"/>
      <c r="B61" s="148"/>
      <c r="C61" s="148"/>
      <c r="D61" s="148"/>
      <c r="E61" s="147"/>
      <c r="F61" s="147"/>
    </row>
    <row r="62" spans="1:6" x14ac:dyDescent="0.25">
      <c r="A62" s="1"/>
      <c r="B62" s="148"/>
      <c r="C62" s="148"/>
      <c r="D62" s="148"/>
      <c r="E62" s="147"/>
      <c r="F62" s="147"/>
    </row>
    <row r="63" spans="1:6" x14ac:dyDescent="0.25">
      <c r="A63" s="1"/>
      <c r="B63" s="148"/>
      <c r="C63" s="148"/>
      <c r="D63" s="148"/>
      <c r="E63" s="147"/>
      <c r="F63" s="147"/>
    </row>
    <row r="64" spans="1:6" x14ac:dyDescent="0.25">
      <c r="A64" s="1"/>
      <c r="B64" s="148"/>
      <c r="C64" s="148"/>
      <c r="D64" s="148"/>
      <c r="E64" s="147"/>
      <c r="F64" s="147"/>
    </row>
    <row r="65" spans="1:6" x14ac:dyDescent="0.25">
      <c r="A65" s="1"/>
      <c r="B65" s="148"/>
      <c r="C65" s="148"/>
      <c r="D65" s="148"/>
      <c r="E65" s="147"/>
      <c r="F65" s="147"/>
    </row>
    <row r="66" spans="1:6" x14ac:dyDescent="0.25">
      <c r="A66" s="1"/>
      <c r="B66" s="148"/>
      <c r="C66" s="148"/>
      <c r="D66" s="148"/>
      <c r="E66" s="147"/>
      <c r="F66" s="147"/>
    </row>
    <row r="67" spans="1:6" x14ac:dyDescent="0.25">
      <c r="A67" s="1"/>
      <c r="B67" s="148"/>
      <c r="C67" s="148"/>
      <c r="D67" s="148"/>
      <c r="E67" s="147"/>
      <c r="F67" s="147"/>
    </row>
    <row r="68" spans="1:6" x14ac:dyDescent="0.25">
      <c r="A68" s="1"/>
      <c r="B68" s="148"/>
      <c r="C68" s="148"/>
      <c r="D68" s="148"/>
      <c r="E68" s="147"/>
      <c r="F68" s="147"/>
    </row>
    <row r="69" spans="1:6" x14ac:dyDescent="0.25">
      <c r="A69" s="1"/>
      <c r="B69" s="148"/>
      <c r="C69" s="148"/>
      <c r="D69" s="148"/>
      <c r="E69" s="147"/>
      <c r="F69" s="147"/>
    </row>
    <row r="70" spans="1:6" x14ac:dyDescent="0.25">
      <c r="A70" s="1"/>
      <c r="B70" s="148"/>
      <c r="C70" s="148"/>
      <c r="D70" s="148"/>
      <c r="E70" s="147"/>
      <c r="F70" s="147"/>
    </row>
    <row r="71" spans="1:6" x14ac:dyDescent="0.25">
      <c r="A71" s="1"/>
      <c r="B71" s="148"/>
      <c r="C71" s="148"/>
      <c r="D71" s="148"/>
      <c r="E71" s="147"/>
      <c r="F71" s="147"/>
    </row>
    <row r="72" spans="1:6" x14ac:dyDescent="0.25">
      <c r="A72" s="1"/>
      <c r="B72" s="148"/>
      <c r="C72" s="148"/>
      <c r="D72" s="148"/>
      <c r="E72" s="147"/>
      <c r="F72" s="147"/>
    </row>
    <row r="73" spans="1:6" x14ac:dyDescent="0.25">
      <c r="A73" s="1"/>
      <c r="B73" s="148"/>
      <c r="C73" s="148"/>
      <c r="D73" s="148"/>
      <c r="E73" s="147"/>
      <c r="F73" s="147"/>
    </row>
    <row r="74" spans="1:6" x14ac:dyDescent="0.25">
      <c r="A74" s="1"/>
      <c r="B74" s="148"/>
      <c r="C74" s="148"/>
      <c r="D74" s="148"/>
      <c r="E74" s="147"/>
      <c r="F74" s="147"/>
    </row>
    <row r="75" spans="1:6" x14ac:dyDescent="0.25">
      <c r="A75" s="1"/>
      <c r="B75" s="148"/>
      <c r="C75" s="148"/>
      <c r="D75" s="148"/>
      <c r="E75" s="147"/>
      <c r="F75" s="147"/>
    </row>
    <row r="76" spans="1:6" x14ac:dyDescent="0.25">
      <c r="A76" s="1"/>
      <c r="B76" s="148"/>
      <c r="C76" s="148"/>
      <c r="D76" s="148"/>
      <c r="E76" s="147"/>
      <c r="F76" s="147"/>
    </row>
    <row r="77" spans="1:6" x14ac:dyDescent="0.25">
      <c r="A77" s="1"/>
      <c r="B77" s="148"/>
      <c r="C77" s="148"/>
      <c r="D77" s="148"/>
      <c r="E77" s="147"/>
      <c r="F77" s="147"/>
    </row>
    <row r="78" spans="1:6" x14ac:dyDescent="0.25">
      <c r="A78" s="1"/>
      <c r="B78" s="148"/>
      <c r="C78" s="148"/>
      <c r="D78" s="148"/>
      <c r="E78" s="147"/>
      <c r="F78" s="147"/>
    </row>
    <row r="79" spans="1:6" x14ac:dyDescent="0.25">
      <c r="A79" s="1"/>
      <c r="B79" s="148"/>
      <c r="C79" s="148"/>
      <c r="D79" s="148"/>
      <c r="E79" s="147"/>
      <c r="F79" s="147"/>
    </row>
    <row r="80" spans="1:6" x14ac:dyDescent="0.25">
      <c r="A80" s="1"/>
      <c r="B80" s="148"/>
      <c r="C80" s="148"/>
      <c r="D80" s="148"/>
      <c r="E80" s="147"/>
      <c r="F80" s="147"/>
    </row>
    <row r="81" spans="1:6" x14ac:dyDescent="0.25">
      <c r="A81" s="1"/>
      <c r="B81" s="148"/>
      <c r="C81" s="148"/>
      <c r="D81" s="148"/>
      <c r="E81" s="147"/>
      <c r="F81" s="147"/>
    </row>
    <row r="82" spans="1:6" x14ac:dyDescent="0.25">
      <c r="A82" s="1"/>
      <c r="B82" s="148"/>
      <c r="C82" s="148"/>
      <c r="D82" s="148"/>
      <c r="E82" s="147"/>
      <c r="F82" s="147"/>
    </row>
    <row r="83" spans="1:6" x14ac:dyDescent="0.25">
      <c r="A83" s="1"/>
      <c r="B83" s="148"/>
      <c r="C83" s="148"/>
      <c r="D83" s="148"/>
      <c r="E83" s="147"/>
      <c r="F83" s="147"/>
    </row>
    <row r="84" spans="1:6" x14ac:dyDescent="0.25">
      <c r="A84" s="1"/>
      <c r="B84" s="148"/>
      <c r="C84" s="148"/>
      <c r="D84" s="148"/>
      <c r="E84" s="147"/>
      <c r="F84" s="147"/>
    </row>
    <row r="85" spans="1:6" x14ac:dyDescent="0.25">
      <c r="A85" s="1"/>
      <c r="B85" s="148"/>
      <c r="C85" s="148"/>
      <c r="D85" s="148"/>
      <c r="E85" s="147"/>
      <c r="F85" s="147"/>
    </row>
    <row r="86" spans="1:6" x14ac:dyDescent="0.25">
      <c r="A86" s="1"/>
      <c r="B86" s="148"/>
      <c r="C86" s="148"/>
      <c r="D86" s="148"/>
      <c r="E86" s="147"/>
      <c r="F86" s="147"/>
    </row>
    <row r="87" spans="1:6" x14ac:dyDescent="0.25">
      <c r="A87" s="1"/>
      <c r="B87" s="148"/>
      <c r="C87" s="148"/>
      <c r="D87" s="148"/>
      <c r="E87" s="147"/>
      <c r="F87" s="147"/>
    </row>
    <row r="88" spans="1:6" x14ac:dyDescent="0.25">
      <c r="A88" s="1"/>
      <c r="B88" s="148"/>
      <c r="C88" s="148"/>
      <c r="D88" s="148"/>
      <c r="E88" s="147"/>
      <c r="F88" s="147"/>
    </row>
    <row r="89" spans="1:6" x14ac:dyDescent="0.25">
      <c r="A89" s="1"/>
      <c r="B89" s="148"/>
      <c r="C89" s="148"/>
      <c r="D89" s="148"/>
      <c r="E89" s="147"/>
      <c r="F89" s="147"/>
    </row>
    <row r="90" spans="1:6" x14ac:dyDescent="0.25">
      <c r="A90" s="1"/>
      <c r="B90" s="148"/>
      <c r="C90" s="148"/>
      <c r="D90" s="148"/>
      <c r="E90" s="147"/>
      <c r="F90" s="147"/>
    </row>
    <row r="91" spans="1:6" x14ac:dyDescent="0.25">
      <c r="A91" s="1"/>
      <c r="B91" s="148"/>
      <c r="C91" s="148"/>
      <c r="D91" s="148"/>
      <c r="E91" s="147"/>
      <c r="F91" s="147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7"/>
  <sheetViews>
    <sheetView workbookViewId="0">
      <pane ySplit="8" topLeftCell="A57" activePane="bottomLeft" state="frozen"/>
      <selection pane="bottomLeft" activeCell="D69" sqref="D69"/>
    </sheetView>
  </sheetViews>
  <sheetFormatPr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9.7109375" customWidth="1"/>
    <col min="7" max="7" width="11.7109375" customWidth="1"/>
    <col min="8" max="8" width="9.7109375" hidden="1" customWidth="1"/>
    <col min="9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</cols>
  <sheetData>
    <row r="1" spans="1:26" x14ac:dyDescent="0.25">
      <c r="A1" s="3"/>
      <c r="B1" s="5" t="s">
        <v>27</v>
      </c>
      <c r="C1" s="3"/>
      <c r="D1" s="3"/>
      <c r="E1" s="5" t="s">
        <v>24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31</v>
      </c>
      <c r="C2" s="3"/>
      <c r="D2" s="3"/>
      <c r="E2" s="5" t="s">
        <v>22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30</v>
      </c>
      <c r="C3" s="3"/>
      <c r="D3" s="3"/>
      <c r="E3" s="5" t="s">
        <v>67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614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3" t="s">
        <v>90</v>
      </c>
      <c r="B8" s="163" t="s">
        <v>91</v>
      </c>
      <c r="C8" s="163" t="s">
        <v>92</v>
      </c>
      <c r="D8" s="163" t="s">
        <v>93</v>
      </c>
      <c r="E8" s="163" t="s">
        <v>94</v>
      </c>
      <c r="F8" s="163" t="s">
        <v>95</v>
      </c>
      <c r="G8" s="163" t="s">
        <v>96</v>
      </c>
      <c r="H8" s="163" t="s">
        <v>59</v>
      </c>
      <c r="I8" s="163" t="s">
        <v>97</v>
      </c>
      <c r="J8" s="163"/>
      <c r="K8" s="163"/>
      <c r="L8" s="163"/>
      <c r="M8" s="163"/>
      <c r="N8" s="163"/>
      <c r="O8" s="163"/>
      <c r="P8" s="163" t="s">
        <v>98</v>
      </c>
      <c r="Q8" s="160"/>
      <c r="R8" s="160"/>
      <c r="S8" s="163" t="s">
        <v>99</v>
      </c>
      <c r="T8" s="161"/>
      <c r="U8" s="161"/>
      <c r="V8" s="161"/>
      <c r="W8" s="161"/>
      <c r="X8" s="161"/>
      <c r="Y8" s="161"/>
      <c r="Z8" s="161"/>
    </row>
    <row r="9" spans="1:26" x14ac:dyDescent="0.25">
      <c r="A9" s="149"/>
      <c r="B9" s="149"/>
      <c r="C9" s="164"/>
      <c r="D9" s="153" t="s">
        <v>69</v>
      </c>
      <c r="E9" s="149"/>
      <c r="F9" s="165"/>
      <c r="G9" s="150"/>
      <c r="H9" s="150"/>
      <c r="I9" s="150"/>
      <c r="J9" s="149"/>
      <c r="K9" s="149"/>
      <c r="L9" s="149"/>
      <c r="M9" s="149"/>
      <c r="N9" s="149"/>
      <c r="O9" s="149"/>
      <c r="P9" s="149"/>
      <c r="Q9" s="152"/>
      <c r="R9" s="152"/>
      <c r="S9" s="149"/>
      <c r="T9" s="152"/>
      <c r="U9" s="152"/>
      <c r="V9" s="152"/>
      <c r="W9" s="152"/>
      <c r="X9" s="152"/>
      <c r="Y9" s="152"/>
      <c r="Z9" s="152"/>
    </row>
    <row r="10" spans="1:26" x14ac:dyDescent="0.25">
      <c r="A10" s="155"/>
      <c r="B10" s="155"/>
      <c r="C10" s="155"/>
      <c r="D10" s="155" t="s">
        <v>70</v>
      </c>
      <c r="E10" s="155"/>
      <c r="F10" s="166"/>
      <c r="G10" s="156"/>
      <c r="H10" s="156"/>
      <c r="I10" s="156"/>
      <c r="J10" s="155"/>
      <c r="K10" s="155"/>
      <c r="L10" s="155"/>
      <c r="M10" s="155"/>
      <c r="N10" s="155"/>
      <c r="O10" s="155"/>
      <c r="P10" s="155"/>
      <c r="Q10" s="152"/>
      <c r="R10" s="152"/>
      <c r="S10" s="155"/>
      <c r="T10" s="152"/>
      <c r="U10" s="152"/>
      <c r="V10" s="152"/>
      <c r="W10" s="152"/>
      <c r="X10" s="152"/>
      <c r="Y10" s="152"/>
      <c r="Z10" s="152"/>
    </row>
    <row r="11" spans="1:26" ht="24.95" customHeight="1" x14ac:dyDescent="0.25">
      <c r="A11" s="170"/>
      <c r="B11" s="167" t="s">
        <v>615</v>
      </c>
      <c r="C11" s="171" t="s">
        <v>616</v>
      </c>
      <c r="D11" s="167" t="s">
        <v>617</v>
      </c>
      <c r="E11" s="167" t="s">
        <v>103</v>
      </c>
      <c r="F11" s="168">
        <v>10.5</v>
      </c>
      <c r="G11" s="169"/>
      <c r="H11" s="169"/>
      <c r="I11" s="169">
        <f t="shared" ref="I11:I24" si="0">ROUND(F11*(G11+H11),2)</f>
        <v>0</v>
      </c>
      <c r="J11" s="167">
        <f t="shared" ref="J11:J24" si="1">ROUND(F11*(N11),2)</f>
        <v>45.36</v>
      </c>
      <c r="K11" s="1">
        <f t="shared" ref="K11:K24" si="2">ROUND(F11*(O11),2)</f>
        <v>0</v>
      </c>
      <c r="L11" s="1">
        <f t="shared" ref="L11:L21" si="3">ROUND(F11*(G11),2)</f>
        <v>0</v>
      </c>
      <c r="M11" s="1"/>
      <c r="N11" s="1">
        <v>4.32</v>
      </c>
      <c r="O11" s="1"/>
      <c r="P11" s="166"/>
      <c r="Q11" s="172"/>
      <c r="R11" s="172"/>
      <c r="S11" s="166"/>
      <c r="Z11">
        <v>0</v>
      </c>
    </row>
    <row r="12" spans="1:26" ht="24.95" customHeight="1" x14ac:dyDescent="0.25">
      <c r="A12" s="170"/>
      <c r="B12" s="167" t="s">
        <v>615</v>
      </c>
      <c r="C12" s="171" t="s">
        <v>618</v>
      </c>
      <c r="D12" s="167" t="s">
        <v>619</v>
      </c>
      <c r="E12" s="167" t="s">
        <v>103</v>
      </c>
      <c r="F12" s="168">
        <v>10.5</v>
      </c>
      <c r="G12" s="169"/>
      <c r="H12" s="169"/>
      <c r="I12" s="169">
        <f t="shared" si="0"/>
        <v>0</v>
      </c>
      <c r="J12" s="167">
        <f t="shared" si="1"/>
        <v>8.3000000000000007</v>
      </c>
      <c r="K12" s="1">
        <f t="shared" si="2"/>
        <v>0</v>
      </c>
      <c r="L12" s="1">
        <f t="shared" si="3"/>
        <v>0</v>
      </c>
      <c r="M12" s="1"/>
      <c r="N12" s="1">
        <v>0.79</v>
      </c>
      <c r="O12" s="1"/>
      <c r="P12" s="166"/>
      <c r="Q12" s="172"/>
      <c r="R12" s="172"/>
      <c r="S12" s="166"/>
      <c r="Z12">
        <v>0</v>
      </c>
    </row>
    <row r="13" spans="1:26" ht="24.95" customHeight="1" x14ac:dyDescent="0.25">
      <c r="A13" s="170"/>
      <c r="B13" s="167" t="s">
        <v>100</v>
      </c>
      <c r="C13" s="171" t="s">
        <v>101</v>
      </c>
      <c r="D13" s="167" t="s">
        <v>620</v>
      </c>
      <c r="E13" s="167" t="s">
        <v>103</v>
      </c>
      <c r="F13" s="168">
        <v>2</v>
      </c>
      <c r="G13" s="169"/>
      <c r="H13" s="169"/>
      <c r="I13" s="169">
        <f t="shared" si="0"/>
        <v>0</v>
      </c>
      <c r="J13" s="167">
        <f t="shared" si="1"/>
        <v>44.56</v>
      </c>
      <c r="K13" s="1">
        <f t="shared" si="2"/>
        <v>0</v>
      </c>
      <c r="L13" s="1">
        <f t="shared" si="3"/>
        <v>0</v>
      </c>
      <c r="M13" s="1"/>
      <c r="N13" s="1">
        <v>22.28</v>
      </c>
      <c r="O13" s="1"/>
      <c r="P13" s="166"/>
      <c r="Q13" s="172"/>
      <c r="R13" s="172"/>
      <c r="S13" s="166"/>
      <c r="Z13">
        <v>0</v>
      </c>
    </row>
    <row r="14" spans="1:26" ht="35.1" customHeight="1" x14ac:dyDescent="0.25">
      <c r="A14" s="170"/>
      <c r="B14" s="167" t="s">
        <v>100</v>
      </c>
      <c r="C14" s="171" t="s">
        <v>104</v>
      </c>
      <c r="D14" s="167" t="s">
        <v>105</v>
      </c>
      <c r="E14" s="167" t="s">
        <v>103</v>
      </c>
      <c r="F14" s="168">
        <v>2</v>
      </c>
      <c r="G14" s="169"/>
      <c r="H14" s="169"/>
      <c r="I14" s="169">
        <f t="shared" si="0"/>
        <v>0</v>
      </c>
      <c r="J14" s="167">
        <f t="shared" si="1"/>
        <v>12.62</v>
      </c>
      <c r="K14" s="1">
        <f t="shared" si="2"/>
        <v>0</v>
      </c>
      <c r="L14" s="1">
        <f t="shared" si="3"/>
        <v>0</v>
      </c>
      <c r="M14" s="1"/>
      <c r="N14" s="1">
        <v>6.31</v>
      </c>
      <c r="O14" s="1"/>
      <c r="P14" s="166"/>
      <c r="Q14" s="172"/>
      <c r="R14" s="172"/>
      <c r="S14" s="166"/>
      <c r="Z14">
        <v>0</v>
      </c>
    </row>
    <row r="15" spans="1:26" ht="24.95" customHeight="1" x14ac:dyDescent="0.25">
      <c r="A15" s="170"/>
      <c r="B15" s="167" t="s">
        <v>100</v>
      </c>
      <c r="C15" s="171" t="s">
        <v>621</v>
      </c>
      <c r="D15" s="167" t="s">
        <v>622</v>
      </c>
      <c r="E15" s="167" t="s">
        <v>103</v>
      </c>
      <c r="F15" s="168">
        <v>0.6</v>
      </c>
      <c r="G15" s="169"/>
      <c r="H15" s="169"/>
      <c r="I15" s="169">
        <f t="shared" si="0"/>
        <v>0</v>
      </c>
      <c r="J15" s="167">
        <f t="shared" si="1"/>
        <v>32.659999999999997</v>
      </c>
      <c r="K15" s="1">
        <f t="shared" si="2"/>
        <v>0</v>
      </c>
      <c r="L15" s="1">
        <f t="shared" si="3"/>
        <v>0</v>
      </c>
      <c r="M15" s="1"/>
      <c r="N15" s="1">
        <v>54.43</v>
      </c>
      <c r="O15" s="1"/>
      <c r="P15" s="166"/>
      <c r="Q15" s="172"/>
      <c r="R15" s="172"/>
      <c r="S15" s="166"/>
      <c r="Z15">
        <v>0</v>
      </c>
    </row>
    <row r="16" spans="1:26" ht="24.95" customHeight="1" x14ac:dyDescent="0.25">
      <c r="A16" s="170"/>
      <c r="B16" s="167" t="s">
        <v>100</v>
      </c>
      <c r="C16" s="171" t="s">
        <v>623</v>
      </c>
      <c r="D16" s="167" t="s">
        <v>624</v>
      </c>
      <c r="E16" s="167" t="s">
        <v>103</v>
      </c>
      <c r="F16" s="168">
        <v>0.6</v>
      </c>
      <c r="G16" s="169"/>
      <c r="H16" s="169"/>
      <c r="I16" s="169">
        <f t="shared" si="0"/>
        <v>0</v>
      </c>
      <c r="J16" s="167">
        <f t="shared" si="1"/>
        <v>6.22</v>
      </c>
      <c r="K16" s="1">
        <f t="shared" si="2"/>
        <v>0</v>
      </c>
      <c r="L16" s="1">
        <f t="shared" si="3"/>
        <v>0</v>
      </c>
      <c r="M16" s="1"/>
      <c r="N16" s="1">
        <v>10.37</v>
      </c>
      <c r="O16" s="1"/>
      <c r="P16" s="166"/>
      <c r="Q16" s="172"/>
      <c r="R16" s="172"/>
      <c r="S16" s="166"/>
      <c r="Z16">
        <v>0</v>
      </c>
    </row>
    <row r="17" spans="1:26" ht="24.95" customHeight="1" x14ac:dyDescent="0.25">
      <c r="A17" s="170"/>
      <c r="B17" s="167" t="s">
        <v>100</v>
      </c>
      <c r="C17" s="171" t="s">
        <v>625</v>
      </c>
      <c r="D17" s="167" t="s">
        <v>626</v>
      </c>
      <c r="E17" s="167" t="s">
        <v>103</v>
      </c>
      <c r="F17" s="168">
        <v>0.2</v>
      </c>
      <c r="G17" s="169"/>
      <c r="H17" s="169"/>
      <c r="I17" s="169">
        <f t="shared" si="0"/>
        <v>0</v>
      </c>
      <c r="J17" s="167">
        <f t="shared" si="1"/>
        <v>6.65</v>
      </c>
      <c r="K17" s="1">
        <f t="shared" si="2"/>
        <v>0</v>
      </c>
      <c r="L17" s="1">
        <f t="shared" si="3"/>
        <v>0</v>
      </c>
      <c r="M17" s="1"/>
      <c r="N17" s="1">
        <v>33.26</v>
      </c>
      <c r="O17" s="1"/>
      <c r="P17" s="166"/>
      <c r="Q17" s="172"/>
      <c r="R17" s="172"/>
      <c r="S17" s="166"/>
      <c r="Z17">
        <v>0</v>
      </c>
    </row>
    <row r="18" spans="1:26" ht="24.95" customHeight="1" x14ac:dyDescent="0.25">
      <c r="A18" s="170"/>
      <c r="B18" s="167" t="s">
        <v>100</v>
      </c>
      <c r="C18" s="171" t="s">
        <v>627</v>
      </c>
      <c r="D18" s="167" t="s">
        <v>628</v>
      </c>
      <c r="E18" s="167" t="s">
        <v>103</v>
      </c>
      <c r="F18" s="168">
        <v>0.2</v>
      </c>
      <c r="G18" s="169"/>
      <c r="H18" s="169"/>
      <c r="I18" s="169">
        <f t="shared" si="0"/>
        <v>0</v>
      </c>
      <c r="J18" s="167">
        <f t="shared" si="1"/>
        <v>0.91</v>
      </c>
      <c r="K18" s="1">
        <f t="shared" si="2"/>
        <v>0</v>
      </c>
      <c r="L18" s="1">
        <f t="shared" si="3"/>
        <v>0</v>
      </c>
      <c r="M18" s="1"/>
      <c r="N18" s="1">
        <v>4.5600000000000005</v>
      </c>
      <c r="O18" s="1"/>
      <c r="P18" s="166"/>
      <c r="Q18" s="172"/>
      <c r="R18" s="172"/>
      <c r="S18" s="166"/>
      <c r="Z18">
        <v>0</v>
      </c>
    </row>
    <row r="19" spans="1:26" ht="24.95" customHeight="1" x14ac:dyDescent="0.25">
      <c r="A19" s="170"/>
      <c r="B19" s="167" t="s">
        <v>100</v>
      </c>
      <c r="C19" s="171" t="s">
        <v>629</v>
      </c>
      <c r="D19" s="167" t="s">
        <v>630</v>
      </c>
      <c r="E19" s="167" t="s">
        <v>103</v>
      </c>
      <c r="F19" s="168">
        <v>13.3</v>
      </c>
      <c r="G19" s="169"/>
      <c r="H19" s="169"/>
      <c r="I19" s="169">
        <f t="shared" si="0"/>
        <v>0</v>
      </c>
      <c r="J19" s="167">
        <f t="shared" si="1"/>
        <v>36.18</v>
      </c>
      <c r="K19" s="1">
        <f t="shared" si="2"/>
        <v>0</v>
      </c>
      <c r="L19" s="1">
        <f t="shared" si="3"/>
        <v>0</v>
      </c>
      <c r="M19" s="1"/>
      <c r="N19" s="1">
        <v>2.7199999999999998</v>
      </c>
      <c r="O19" s="1"/>
      <c r="P19" s="166"/>
      <c r="Q19" s="172"/>
      <c r="R19" s="172"/>
      <c r="S19" s="166"/>
      <c r="Z19">
        <v>0</v>
      </c>
    </row>
    <row r="20" spans="1:26" ht="24.95" customHeight="1" x14ac:dyDescent="0.25">
      <c r="A20" s="170"/>
      <c r="B20" s="167" t="s">
        <v>100</v>
      </c>
      <c r="C20" s="171" t="s">
        <v>110</v>
      </c>
      <c r="D20" s="167" t="s">
        <v>631</v>
      </c>
      <c r="E20" s="167" t="s">
        <v>103</v>
      </c>
      <c r="F20" s="168">
        <v>13.3</v>
      </c>
      <c r="G20" s="169"/>
      <c r="H20" s="169"/>
      <c r="I20" s="169">
        <f t="shared" si="0"/>
        <v>0</v>
      </c>
      <c r="J20" s="167">
        <f t="shared" si="1"/>
        <v>10.64</v>
      </c>
      <c r="K20" s="1">
        <f t="shared" si="2"/>
        <v>0</v>
      </c>
      <c r="L20" s="1">
        <f t="shared" si="3"/>
        <v>0</v>
      </c>
      <c r="M20" s="1"/>
      <c r="N20" s="1">
        <v>0.8</v>
      </c>
      <c r="O20" s="1"/>
      <c r="P20" s="166"/>
      <c r="Q20" s="172"/>
      <c r="R20" s="172"/>
      <c r="S20" s="166"/>
      <c r="Z20">
        <v>0</v>
      </c>
    </row>
    <row r="21" spans="1:26" ht="24.95" customHeight="1" x14ac:dyDescent="0.25">
      <c r="A21" s="170"/>
      <c r="B21" s="167" t="s">
        <v>100</v>
      </c>
      <c r="C21" s="171" t="s">
        <v>376</v>
      </c>
      <c r="D21" s="167" t="s">
        <v>632</v>
      </c>
      <c r="E21" s="167" t="s">
        <v>103</v>
      </c>
      <c r="F21" s="168">
        <v>0.6</v>
      </c>
      <c r="G21" s="169"/>
      <c r="H21" s="169"/>
      <c r="I21" s="169">
        <f t="shared" si="0"/>
        <v>0</v>
      </c>
      <c r="J21" s="167">
        <f t="shared" si="1"/>
        <v>1.45</v>
      </c>
      <c r="K21" s="1">
        <f t="shared" si="2"/>
        <v>0</v>
      </c>
      <c r="L21" s="1">
        <f t="shared" si="3"/>
        <v>0</v>
      </c>
      <c r="M21" s="1"/>
      <c r="N21" s="1">
        <v>2.41</v>
      </c>
      <c r="O21" s="1"/>
      <c r="P21" s="166"/>
      <c r="Q21" s="172"/>
      <c r="R21" s="172"/>
      <c r="S21" s="166"/>
      <c r="Z21">
        <v>0</v>
      </c>
    </row>
    <row r="22" spans="1:26" ht="24.95" customHeight="1" x14ac:dyDescent="0.25">
      <c r="A22" s="170"/>
      <c r="B22" s="167" t="s">
        <v>380</v>
      </c>
      <c r="C22" s="171" t="s">
        <v>633</v>
      </c>
      <c r="D22" s="167" t="s">
        <v>634</v>
      </c>
      <c r="E22" s="167" t="s">
        <v>103</v>
      </c>
      <c r="F22" s="168">
        <v>0.61799999999999999</v>
      </c>
      <c r="G22" s="169"/>
      <c r="H22" s="169"/>
      <c r="I22" s="169">
        <f t="shared" si="0"/>
        <v>0</v>
      </c>
      <c r="J22" s="167">
        <f t="shared" si="1"/>
        <v>10.67</v>
      </c>
      <c r="K22" s="1">
        <f t="shared" si="2"/>
        <v>0</v>
      </c>
      <c r="L22" s="1"/>
      <c r="M22" s="1">
        <f>ROUND(F22*(H22),2)</f>
        <v>0</v>
      </c>
      <c r="N22" s="1">
        <v>17.260000000000002</v>
      </c>
      <c r="O22" s="1"/>
      <c r="P22" s="166"/>
      <c r="Q22" s="172"/>
      <c r="R22" s="172"/>
      <c r="S22" s="166"/>
      <c r="Z22">
        <v>0</v>
      </c>
    </row>
    <row r="23" spans="1:26" ht="24.95" customHeight="1" x14ac:dyDescent="0.25">
      <c r="A23" s="170"/>
      <c r="B23" s="167" t="s">
        <v>100</v>
      </c>
      <c r="C23" s="171" t="s">
        <v>376</v>
      </c>
      <c r="D23" s="167" t="s">
        <v>632</v>
      </c>
      <c r="E23" s="167" t="s">
        <v>103</v>
      </c>
      <c r="F23" s="168">
        <v>3.1</v>
      </c>
      <c r="G23" s="169"/>
      <c r="H23" s="169"/>
      <c r="I23" s="169">
        <f t="shared" si="0"/>
        <v>0</v>
      </c>
      <c r="J23" s="167">
        <f t="shared" si="1"/>
        <v>7.47</v>
      </c>
      <c r="K23" s="1">
        <f t="shared" si="2"/>
        <v>0</v>
      </c>
      <c r="L23" s="1">
        <f>ROUND(F23*(G23),2)</f>
        <v>0</v>
      </c>
      <c r="M23" s="1"/>
      <c r="N23" s="1">
        <v>2.41</v>
      </c>
      <c r="O23" s="1"/>
      <c r="P23" s="166"/>
      <c r="Q23" s="172"/>
      <c r="R23" s="172"/>
      <c r="S23" s="166"/>
      <c r="Z23">
        <v>0</v>
      </c>
    </row>
    <row r="24" spans="1:26" ht="24.95" customHeight="1" x14ac:dyDescent="0.25">
      <c r="A24" s="170"/>
      <c r="B24" s="167" t="s">
        <v>380</v>
      </c>
      <c r="C24" s="171" t="s">
        <v>635</v>
      </c>
      <c r="D24" s="167" t="s">
        <v>636</v>
      </c>
      <c r="E24" s="167" t="s">
        <v>103</v>
      </c>
      <c r="F24" s="168">
        <v>3.1930000000000001</v>
      </c>
      <c r="G24" s="169"/>
      <c r="H24" s="169"/>
      <c r="I24" s="169">
        <f t="shared" si="0"/>
        <v>0</v>
      </c>
      <c r="J24" s="167">
        <f t="shared" si="1"/>
        <v>26.18</v>
      </c>
      <c r="K24" s="1">
        <f t="shared" si="2"/>
        <v>0</v>
      </c>
      <c r="L24" s="1"/>
      <c r="M24" s="1">
        <f>ROUND(F24*(H24),2)</f>
        <v>0</v>
      </c>
      <c r="N24" s="1">
        <v>8.1999999999999993</v>
      </c>
      <c r="O24" s="1"/>
      <c r="P24" s="166"/>
      <c r="Q24" s="172"/>
      <c r="R24" s="172"/>
      <c r="S24" s="166"/>
      <c r="Z24">
        <v>0</v>
      </c>
    </row>
    <row r="25" spans="1:26" x14ac:dyDescent="0.25">
      <c r="A25" s="155"/>
      <c r="B25" s="155"/>
      <c r="C25" s="155"/>
      <c r="D25" s="155" t="s">
        <v>70</v>
      </c>
      <c r="E25" s="155"/>
      <c r="F25" s="166"/>
      <c r="G25" s="158"/>
      <c r="H25" s="158">
        <f>ROUND((SUM(M10:M24))/1,2)</f>
        <v>0</v>
      </c>
      <c r="I25" s="158">
        <f>ROUND((SUM(I10:I24))/1,2)</f>
        <v>0</v>
      </c>
      <c r="J25" s="155"/>
      <c r="K25" s="155"/>
      <c r="L25" s="155">
        <f>ROUND((SUM(L10:L24))/1,2)</f>
        <v>0</v>
      </c>
      <c r="M25" s="155">
        <f>ROUND((SUM(M10:M24))/1,2)</f>
        <v>0</v>
      </c>
      <c r="N25" s="155"/>
      <c r="O25" s="155"/>
      <c r="P25" s="173">
        <f>ROUND((SUM(P10:P24))/1,2)</f>
        <v>0</v>
      </c>
      <c r="Q25" s="152"/>
      <c r="R25" s="152"/>
      <c r="S25" s="173">
        <f>ROUND((SUM(S10:S24))/1,2)</f>
        <v>0</v>
      </c>
      <c r="T25" s="152"/>
      <c r="U25" s="152"/>
      <c r="V25" s="152"/>
      <c r="W25" s="152"/>
      <c r="X25" s="152"/>
      <c r="Y25" s="152"/>
      <c r="Z25" s="152"/>
    </row>
    <row r="26" spans="1:26" x14ac:dyDescent="0.25">
      <c r="A26" s="1"/>
      <c r="B26" s="1"/>
      <c r="C26" s="1"/>
      <c r="D26" s="1"/>
      <c r="E26" s="1"/>
      <c r="F26" s="162"/>
      <c r="G26" s="148"/>
      <c r="H26" s="148"/>
      <c r="I26" s="148"/>
      <c r="J26" s="1"/>
      <c r="K26" s="1"/>
      <c r="L26" s="1"/>
      <c r="M26" s="1"/>
      <c r="N26" s="1"/>
      <c r="O26" s="1"/>
      <c r="P26" s="1"/>
      <c r="S26" s="1"/>
    </row>
    <row r="27" spans="1:26" x14ac:dyDescent="0.25">
      <c r="A27" s="155"/>
      <c r="B27" s="155"/>
      <c r="C27" s="155"/>
      <c r="D27" s="155" t="s">
        <v>71</v>
      </c>
      <c r="E27" s="155"/>
      <c r="F27" s="166"/>
      <c r="G27" s="156"/>
      <c r="H27" s="156"/>
      <c r="I27" s="156"/>
      <c r="J27" s="155"/>
      <c r="K27" s="155"/>
      <c r="L27" s="155"/>
      <c r="M27" s="155"/>
      <c r="N27" s="155"/>
      <c r="O27" s="155"/>
      <c r="P27" s="155"/>
      <c r="Q27" s="152"/>
      <c r="R27" s="152"/>
      <c r="S27" s="155"/>
      <c r="T27" s="152"/>
      <c r="U27" s="152"/>
      <c r="V27" s="152"/>
      <c r="W27" s="152"/>
      <c r="X27" s="152"/>
      <c r="Y27" s="152"/>
      <c r="Z27" s="152"/>
    </row>
    <row r="28" spans="1:26" ht="24.95" customHeight="1" x14ac:dyDescent="0.25">
      <c r="A28" s="170"/>
      <c r="B28" s="167" t="s">
        <v>133</v>
      </c>
      <c r="C28" s="171" t="s">
        <v>637</v>
      </c>
      <c r="D28" s="167" t="s">
        <v>638</v>
      </c>
      <c r="E28" s="167" t="s">
        <v>103</v>
      </c>
      <c r="F28" s="168">
        <v>2.5000000000000001E-2</v>
      </c>
      <c r="G28" s="169"/>
      <c r="H28" s="169"/>
      <c r="I28" s="169">
        <f>ROUND(F28*(G28+H28),2)</f>
        <v>0</v>
      </c>
      <c r="J28" s="167">
        <f>ROUND(F28*(N28),2)</f>
        <v>0.62</v>
      </c>
      <c r="K28" s="1">
        <f>ROUND(F28*(O28),2)</f>
        <v>0</v>
      </c>
      <c r="L28" s="1">
        <f>ROUND(F28*(G28),2)</f>
        <v>0</v>
      </c>
      <c r="M28" s="1"/>
      <c r="N28" s="1">
        <v>24.82</v>
      </c>
      <c r="O28" s="1"/>
      <c r="P28" s="166"/>
      <c r="Q28" s="172"/>
      <c r="R28" s="172"/>
      <c r="S28" s="166"/>
      <c r="Z28">
        <v>0</v>
      </c>
    </row>
    <row r="29" spans="1:26" ht="24.95" customHeight="1" x14ac:dyDescent="0.25">
      <c r="A29" s="170"/>
      <c r="B29" s="167" t="s">
        <v>119</v>
      </c>
      <c r="C29" s="171" t="s">
        <v>639</v>
      </c>
      <c r="D29" s="167" t="s">
        <v>640</v>
      </c>
      <c r="E29" s="167" t="s">
        <v>103</v>
      </c>
      <c r="F29" s="168">
        <v>0.17499999999999999</v>
      </c>
      <c r="G29" s="169"/>
      <c r="H29" s="169"/>
      <c r="I29" s="169">
        <f>ROUND(F29*(G29+H29),2)</f>
        <v>0</v>
      </c>
      <c r="J29" s="167">
        <f>ROUND(F29*(N29),2)</f>
        <v>12.88</v>
      </c>
      <c r="K29" s="1">
        <f>ROUND(F29*(O29),2)</f>
        <v>0</v>
      </c>
      <c r="L29" s="1">
        <f>ROUND(F29*(G29),2)</f>
        <v>0</v>
      </c>
      <c r="M29" s="1"/>
      <c r="N29" s="1">
        <v>73.59</v>
      </c>
      <c r="O29" s="1"/>
      <c r="P29" s="166"/>
      <c r="Q29" s="172"/>
      <c r="R29" s="172"/>
      <c r="S29" s="166"/>
      <c r="Z29">
        <v>0</v>
      </c>
    </row>
    <row r="30" spans="1:26" x14ac:dyDescent="0.25">
      <c r="A30" s="155"/>
      <c r="B30" s="155"/>
      <c r="C30" s="155"/>
      <c r="D30" s="155" t="s">
        <v>71</v>
      </c>
      <c r="E30" s="155"/>
      <c r="F30" s="166"/>
      <c r="G30" s="158"/>
      <c r="H30" s="158">
        <f>ROUND((SUM(M27:M29))/1,2)</f>
        <v>0</v>
      </c>
      <c r="I30" s="158">
        <f>ROUND((SUM(I27:I29))/1,2)</f>
        <v>0</v>
      </c>
      <c r="J30" s="155"/>
      <c r="K30" s="155"/>
      <c r="L30" s="155">
        <f>ROUND((SUM(L27:L29))/1,2)</f>
        <v>0</v>
      </c>
      <c r="M30" s="155">
        <f>ROUND((SUM(M27:M29))/1,2)</f>
        <v>0</v>
      </c>
      <c r="N30" s="155"/>
      <c r="O30" s="155"/>
      <c r="P30" s="173">
        <f>ROUND((SUM(P27:P29))/1,2)</f>
        <v>0</v>
      </c>
      <c r="Q30" s="152"/>
      <c r="R30" s="152"/>
      <c r="S30" s="173">
        <f>ROUND((SUM(S27:S29))/1,2)</f>
        <v>0</v>
      </c>
      <c r="T30" s="152"/>
      <c r="U30" s="152"/>
      <c r="V30" s="152"/>
      <c r="W30" s="152"/>
      <c r="X30" s="152"/>
      <c r="Y30" s="152"/>
      <c r="Z30" s="152"/>
    </row>
    <row r="31" spans="1:26" x14ac:dyDescent="0.25">
      <c r="A31" s="1"/>
      <c r="B31" s="1"/>
      <c r="C31" s="1"/>
      <c r="D31" s="1"/>
      <c r="E31" s="1"/>
      <c r="F31" s="162"/>
      <c r="G31" s="148"/>
      <c r="H31" s="148"/>
      <c r="I31" s="148"/>
      <c r="J31" s="1"/>
      <c r="K31" s="1"/>
      <c r="L31" s="1"/>
      <c r="M31" s="1"/>
      <c r="N31" s="1"/>
      <c r="O31" s="1"/>
      <c r="P31" s="1"/>
      <c r="S31" s="1"/>
    </row>
    <row r="32" spans="1:26" x14ac:dyDescent="0.25">
      <c r="A32" s="155"/>
      <c r="B32" s="155"/>
      <c r="C32" s="155"/>
      <c r="D32" s="155" t="s">
        <v>72</v>
      </c>
      <c r="E32" s="155"/>
      <c r="F32" s="166"/>
      <c r="G32" s="156"/>
      <c r="H32" s="156"/>
      <c r="I32" s="156"/>
      <c r="J32" s="155"/>
      <c r="K32" s="155"/>
      <c r="L32" s="155"/>
      <c r="M32" s="155"/>
      <c r="N32" s="155"/>
      <c r="O32" s="155"/>
      <c r="P32" s="155"/>
      <c r="Q32" s="152"/>
      <c r="R32" s="152"/>
      <c r="S32" s="155"/>
      <c r="T32" s="152"/>
      <c r="U32" s="152"/>
      <c r="V32" s="152"/>
      <c r="W32" s="152"/>
      <c r="X32" s="152"/>
      <c r="Y32" s="152"/>
      <c r="Z32" s="152"/>
    </row>
    <row r="33" spans="1:26" ht="24.95" customHeight="1" x14ac:dyDescent="0.25">
      <c r="A33" s="170"/>
      <c r="B33" s="167" t="s">
        <v>427</v>
      </c>
      <c r="C33" s="171" t="s">
        <v>641</v>
      </c>
      <c r="D33" s="167" t="s">
        <v>642</v>
      </c>
      <c r="E33" s="167" t="s">
        <v>146</v>
      </c>
      <c r="F33" s="168">
        <v>1</v>
      </c>
      <c r="G33" s="169"/>
      <c r="H33" s="169"/>
      <c r="I33" s="169">
        <f>ROUND(F33*(G33+H33),2)</f>
        <v>0</v>
      </c>
      <c r="J33" s="167">
        <f>ROUND(F33*(N33),2)</f>
        <v>8.35</v>
      </c>
      <c r="K33" s="1">
        <f>ROUND(F33*(O33),2)</f>
        <v>0</v>
      </c>
      <c r="L33" s="1">
        <f>ROUND(F33*(G33),2)</f>
        <v>0</v>
      </c>
      <c r="M33" s="1"/>
      <c r="N33" s="1">
        <v>8.35</v>
      </c>
      <c r="O33" s="1"/>
      <c r="P33" s="166"/>
      <c r="Q33" s="172"/>
      <c r="R33" s="172"/>
      <c r="S33" s="166"/>
      <c r="Z33">
        <v>0</v>
      </c>
    </row>
    <row r="34" spans="1:26" x14ac:dyDescent="0.25">
      <c r="A34" s="155"/>
      <c r="B34" s="155"/>
      <c r="C34" s="155"/>
      <c r="D34" s="155" t="s">
        <v>72</v>
      </c>
      <c r="E34" s="155"/>
      <c r="F34" s="166"/>
      <c r="G34" s="158"/>
      <c r="H34" s="158">
        <f>ROUND((SUM(M32:M33))/1,2)</f>
        <v>0</v>
      </c>
      <c r="I34" s="158">
        <f>ROUND((SUM(I32:I33))/1,2)</f>
        <v>0</v>
      </c>
      <c r="J34" s="155"/>
      <c r="K34" s="155"/>
      <c r="L34" s="155">
        <f>ROUND((SUM(L32:L33))/1,2)</f>
        <v>0</v>
      </c>
      <c r="M34" s="155">
        <f>ROUND((SUM(M32:M33))/1,2)</f>
        <v>0</v>
      </c>
      <c r="N34" s="155"/>
      <c r="O34" s="155"/>
      <c r="P34" s="173">
        <f>ROUND((SUM(P32:P33))/1,2)</f>
        <v>0</v>
      </c>
      <c r="Q34" s="152"/>
      <c r="R34" s="152"/>
      <c r="S34" s="173">
        <f>ROUND((SUM(S32:S33))/1,2)</f>
        <v>0</v>
      </c>
      <c r="T34" s="152"/>
      <c r="U34" s="152"/>
      <c r="V34" s="152"/>
      <c r="W34" s="152"/>
      <c r="X34" s="152"/>
      <c r="Y34" s="152"/>
      <c r="Z34" s="152"/>
    </row>
    <row r="35" spans="1:26" x14ac:dyDescent="0.25">
      <c r="A35" s="1"/>
      <c r="B35" s="1"/>
      <c r="C35" s="1"/>
      <c r="D35" s="1"/>
      <c r="E35" s="1"/>
      <c r="F35" s="162"/>
      <c r="G35" s="148"/>
      <c r="H35" s="148"/>
      <c r="I35" s="148"/>
      <c r="J35" s="1"/>
      <c r="K35" s="1"/>
      <c r="L35" s="1"/>
      <c r="M35" s="1"/>
      <c r="N35" s="1"/>
      <c r="O35" s="1"/>
      <c r="P35" s="1"/>
      <c r="S35" s="1"/>
    </row>
    <row r="36" spans="1:26" x14ac:dyDescent="0.25">
      <c r="A36" s="155"/>
      <c r="B36" s="155"/>
      <c r="C36" s="155"/>
      <c r="D36" s="155" t="s">
        <v>73</v>
      </c>
      <c r="E36" s="155"/>
      <c r="F36" s="166"/>
      <c r="G36" s="156"/>
      <c r="H36" s="156"/>
      <c r="I36" s="156"/>
      <c r="J36" s="155"/>
      <c r="K36" s="155"/>
      <c r="L36" s="155"/>
      <c r="M36" s="155"/>
      <c r="N36" s="155"/>
      <c r="O36" s="155"/>
      <c r="P36" s="155"/>
      <c r="Q36" s="152"/>
      <c r="R36" s="152"/>
      <c r="S36" s="155"/>
      <c r="T36" s="152"/>
      <c r="U36" s="152"/>
      <c r="V36" s="152"/>
      <c r="W36" s="152"/>
      <c r="X36" s="152"/>
      <c r="Y36" s="152"/>
      <c r="Z36" s="152"/>
    </row>
    <row r="37" spans="1:26" ht="24.95" customHeight="1" x14ac:dyDescent="0.25">
      <c r="A37" s="170"/>
      <c r="B37" s="167" t="s">
        <v>119</v>
      </c>
      <c r="C37" s="171" t="s">
        <v>643</v>
      </c>
      <c r="D37" s="167" t="s">
        <v>644</v>
      </c>
      <c r="E37" s="167" t="s">
        <v>114</v>
      </c>
      <c r="F37" s="168">
        <v>0.52600000000000002</v>
      </c>
      <c r="G37" s="169"/>
      <c r="H37" s="169"/>
      <c r="I37" s="169">
        <f>ROUND(F37*(G37+H37),2)</f>
        <v>0</v>
      </c>
      <c r="J37" s="167">
        <f>ROUND(F37*(N37),2)</f>
        <v>799.83</v>
      </c>
      <c r="K37" s="1">
        <f>ROUND(F37*(O37),2)</f>
        <v>0</v>
      </c>
      <c r="L37" s="1">
        <f>ROUND(F37*(G37),2)</f>
        <v>0</v>
      </c>
      <c r="M37" s="1"/>
      <c r="N37" s="1">
        <v>1520.58</v>
      </c>
      <c r="O37" s="1"/>
      <c r="P37" s="166"/>
      <c r="Q37" s="172"/>
      <c r="R37" s="172"/>
      <c r="S37" s="166"/>
      <c r="Z37">
        <v>0</v>
      </c>
    </row>
    <row r="38" spans="1:26" ht="24.95" customHeight="1" x14ac:dyDescent="0.25">
      <c r="A38" s="170"/>
      <c r="B38" s="167" t="s">
        <v>136</v>
      </c>
      <c r="C38" s="171" t="s">
        <v>645</v>
      </c>
      <c r="D38" s="167" t="s">
        <v>646</v>
      </c>
      <c r="E38" s="167" t="s">
        <v>126</v>
      </c>
      <c r="F38" s="168">
        <v>4.5</v>
      </c>
      <c r="G38" s="169"/>
      <c r="H38" s="169"/>
      <c r="I38" s="169">
        <f>ROUND(F38*(G38+H38),2)</f>
        <v>0</v>
      </c>
      <c r="J38" s="167">
        <f>ROUND(F38*(N38),2)</f>
        <v>43.74</v>
      </c>
      <c r="K38" s="1">
        <f>ROUND(F38*(O38),2)</f>
        <v>0</v>
      </c>
      <c r="L38" s="1">
        <f>ROUND(F38*(G38),2)</f>
        <v>0</v>
      </c>
      <c r="M38" s="1"/>
      <c r="N38" s="1">
        <v>9.7200000000000006</v>
      </c>
      <c r="O38" s="1"/>
      <c r="P38" s="166"/>
      <c r="Q38" s="172"/>
      <c r="R38" s="172"/>
      <c r="S38" s="166"/>
      <c r="Z38">
        <v>0</v>
      </c>
    </row>
    <row r="39" spans="1:26" ht="24.95" customHeight="1" x14ac:dyDescent="0.25">
      <c r="A39" s="170"/>
      <c r="B39" s="167" t="s">
        <v>647</v>
      </c>
      <c r="C39" s="171" t="s">
        <v>648</v>
      </c>
      <c r="D39" s="167" t="s">
        <v>649</v>
      </c>
      <c r="E39" s="167" t="s">
        <v>126</v>
      </c>
      <c r="F39" s="168">
        <v>4.5</v>
      </c>
      <c r="G39" s="169"/>
      <c r="H39" s="169"/>
      <c r="I39" s="169">
        <f>ROUND(F39*(G39+H39),2)</f>
        <v>0</v>
      </c>
      <c r="J39" s="167">
        <f>ROUND(F39*(N39),2)</f>
        <v>12.29</v>
      </c>
      <c r="K39" s="1">
        <f>ROUND(F39*(O39),2)</f>
        <v>0</v>
      </c>
      <c r="L39" s="1">
        <f>ROUND(F39*(G39),2)</f>
        <v>0</v>
      </c>
      <c r="M39" s="1"/>
      <c r="N39" s="1">
        <v>2.73</v>
      </c>
      <c r="O39" s="1"/>
      <c r="P39" s="166"/>
      <c r="Q39" s="172"/>
      <c r="R39" s="172"/>
      <c r="S39" s="166"/>
      <c r="Z39">
        <v>0</v>
      </c>
    </row>
    <row r="40" spans="1:26" x14ac:dyDescent="0.25">
      <c r="A40" s="155"/>
      <c r="B40" s="155"/>
      <c r="C40" s="155"/>
      <c r="D40" s="155" t="s">
        <v>73</v>
      </c>
      <c r="E40" s="155"/>
      <c r="F40" s="166"/>
      <c r="G40" s="158"/>
      <c r="H40" s="158">
        <f>ROUND((SUM(M36:M39))/1,2)</f>
        <v>0</v>
      </c>
      <c r="I40" s="158">
        <f>ROUND((SUM(I36:I39))/1,2)</f>
        <v>0</v>
      </c>
      <c r="J40" s="155"/>
      <c r="K40" s="155"/>
      <c r="L40" s="155">
        <f>ROUND((SUM(L36:L39))/1,2)</f>
        <v>0</v>
      </c>
      <c r="M40" s="155">
        <f>ROUND((SUM(M36:M39))/1,2)</f>
        <v>0</v>
      </c>
      <c r="N40" s="155"/>
      <c r="O40" s="155"/>
      <c r="P40" s="173">
        <f>ROUND((SUM(P36:P39))/1,2)</f>
        <v>0</v>
      </c>
      <c r="Q40" s="152"/>
      <c r="R40" s="152"/>
      <c r="S40" s="173">
        <f>ROUND((SUM(S36:S39))/1,2)</f>
        <v>0</v>
      </c>
      <c r="T40" s="152"/>
      <c r="U40" s="152"/>
      <c r="V40" s="152"/>
      <c r="W40" s="152"/>
      <c r="X40" s="152"/>
      <c r="Y40" s="152"/>
      <c r="Z40" s="152"/>
    </row>
    <row r="41" spans="1:26" x14ac:dyDescent="0.25">
      <c r="A41" s="1"/>
      <c r="B41" s="1"/>
      <c r="C41" s="1"/>
      <c r="D41" s="1"/>
      <c r="E41" s="1"/>
      <c r="F41" s="162"/>
      <c r="G41" s="148"/>
      <c r="H41" s="148"/>
      <c r="I41" s="148"/>
      <c r="J41" s="1"/>
      <c r="K41" s="1"/>
      <c r="L41" s="1"/>
      <c r="M41" s="1"/>
      <c r="N41" s="1"/>
      <c r="O41" s="1"/>
      <c r="P41" s="1"/>
      <c r="S41" s="1"/>
    </row>
    <row r="42" spans="1:26" x14ac:dyDescent="0.25">
      <c r="A42" s="155"/>
      <c r="B42" s="155"/>
      <c r="C42" s="155"/>
      <c r="D42" s="155" t="s">
        <v>367</v>
      </c>
      <c r="E42" s="155"/>
      <c r="F42" s="166"/>
      <c r="G42" s="156"/>
      <c r="H42" s="156"/>
      <c r="I42" s="156"/>
      <c r="J42" s="155"/>
      <c r="K42" s="155"/>
      <c r="L42" s="155"/>
      <c r="M42" s="155"/>
      <c r="N42" s="155"/>
      <c r="O42" s="155"/>
      <c r="P42" s="155"/>
      <c r="Q42" s="152"/>
      <c r="R42" s="152"/>
      <c r="S42" s="155"/>
      <c r="T42" s="152"/>
      <c r="U42" s="152"/>
      <c r="V42" s="152"/>
      <c r="W42" s="152"/>
      <c r="X42" s="152"/>
      <c r="Y42" s="152"/>
      <c r="Z42" s="152"/>
    </row>
    <row r="43" spans="1:26" ht="24.95" customHeight="1" x14ac:dyDescent="0.25">
      <c r="A43" s="170"/>
      <c r="B43" s="167" t="s">
        <v>192</v>
      </c>
      <c r="C43" s="171" t="s">
        <v>389</v>
      </c>
      <c r="D43" s="167" t="s">
        <v>390</v>
      </c>
      <c r="E43" s="167" t="s">
        <v>126</v>
      </c>
      <c r="F43" s="168">
        <v>65.8</v>
      </c>
      <c r="G43" s="169"/>
      <c r="H43" s="169"/>
      <c r="I43" s="169">
        <f>ROUND(F43*(G43+H43),2)</f>
        <v>0</v>
      </c>
      <c r="J43" s="167">
        <f>ROUND(F43*(N43),2)</f>
        <v>584.29999999999995</v>
      </c>
      <c r="K43" s="1">
        <f>ROUND(F43*(O43),2)</f>
        <v>0</v>
      </c>
      <c r="L43" s="1">
        <f>ROUND(F43*(G43),2)</f>
        <v>0</v>
      </c>
      <c r="M43" s="1"/>
      <c r="N43" s="1">
        <v>8.8800000000000008</v>
      </c>
      <c r="O43" s="1"/>
      <c r="P43" s="166"/>
      <c r="Q43" s="172"/>
      <c r="R43" s="172"/>
      <c r="S43" s="166"/>
      <c r="Z43">
        <v>0</v>
      </c>
    </row>
    <row r="44" spans="1:26" ht="24.95" customHeight="1" x14ac:dyDescent="0.25">
      <c r="A44" s="170"/>
      <c r="B44" s="167" t="s">
        <v>192</v>
      </c>
      <c r="C44" s="171" t="s">
        <v>650</v>
      </c>
      <c r="D44" s="167" t="s">
        <v>651</v>
      </c>
      <c r="E44" s="167" t="s">
        <v>126</v>
      </c>
      <c r="F44" s="168">
        <v>65.8</v>
      </c>
      <c r="G44" s="169"/>
      <c r="H44" s="169"/>
      <c r="I44" s="169">
        <f>ROUND(F44*(G44+H44),2)</f>
        <v>0</v>
      </c>
      <c r="J44" s="167">
        <f>ROUND(F44*(N44),2)</f>
        <v>75.67</v>
      </c>
      <c r="K44" s="1">
        <f>ROUND(F44*(O44),2)</f>
        <v>0</v>
      </c>
      <c r="L44" s="1">
        <f>ROUND(F44*(G44),2)</f>
        <v>0</v>
      </c>
      <c r="M44" s="1"/>
      <c r="N44" s="1">
        <v>1.1499999999999999</v>
      </c>
      <c r="O44" s="1"/>
      <c r="P44" s="166"/>
      <c r="Q44" s="172"/>
      <c r="R44" s="172"/>
      <c r="S44" s="166"/>
      <c r="Z44">
        <v>0</v>
      </c>
    </row>
    <row r="45" spans="1:26" ht="24.95" customHeight="1" x14ac:dyDescent="0.25">
      <c r="A45" s="170"/>
      <c r="B45" s="167" t="s">
        <v>136</v>
      </c>
      <c r="C45" s="171" t="s">
        <v>652</v>
      </c>
      <c r="D45" s="167" t="s">
        <v>653</v>
      </c>
      <c r="E45" s="167" t="s">
        <v>126</v>
      </c>
      <c r="F45" s="168">
        <v>65.8</v>
      </c>
      <c r="G45" s="169"/>
      <c r="H45" s="169"/>
      <c r="I45" s="169">
        <f>ROUND(F45*(G45+H45),2)</f>
        <v>0</v>
      </c>
      <c r="J45" s="167">
        <f>ROUND(F45*(N45),2)</f>
        <v>1452.86</v>
      </c>
      <c r="K45" s="1">
        <f>ROUND(F45*(O45),2)</f>
        <v>0</v>
      </c>
      <c r="L45" s="1">
        <f>ROUND(F45*(G45),2)</f>
        <v>0</v>
      </c>
      <c r="M45" s="1"/>
      <c r="N45" s="1">
        <v>22.08</v>
      </c>
      <c r="O45" s="1"/>
      <c r="P45" s="166"/>
      <c r="Q45" s="172"/>
      <c r="R45" s="172"/>
      <c r="S45" s="166"/>
      <c r="Z45">
        <v>0</v>
      </c>
    </row>
    <row r="46" spans="1:26" x14ac:dyDescent="0.25">
      <c r="A46" s="155"/>
      <c r="B46" s="155"/>
      <c r="C46" s="155"/>
      <c r="D46" s="155" t="s">
        <v>367</v>
      </c>
      <c r="E46" s="155"/>
      <c r="F46" s="166"/>
      <c r="G46" s="158"/>
      <c r="H46" s="158">
        <f>ROUND((SUM(M42:M45))/1,2)</f>
        <v>0</v>
      </c>
      <c r="I46" s="158">
        <f>ROUND((SUM(I42:I45))/1,2)</f>
        <v>0</v>
      </c>
      <c r="J46" s="155"/>
      <c r="K46" s="155"/>
      <c r="L46" s="155">
        <f>ROUND((SUM(L42:L45))/1,2)</f>
        <v>0</v>
      </c>
      <c r="M46" s="155">
        <f>ROUND((SUM(M42:M45))/1,2)</f>
        <v>0</v>
      </c>
      <c r="N46" s="155"/>
      <c r="O46" s="155"/>
      <c r="P46" s="173">
        <f>ROUND((SUM(P42:P45))/1,2)</f>
        <v>0</v>
      </c>
      <c r="Q46" s="152"/>
      <c r="R46" s="152"/>
      <c r="S46" s="173">
        <f>ROUND((SUM(S42:S45))/1,2)</f>
        <v>0</v>
      </c>
      <c r="T46" s="152"/>
      <c r="U46" s="152"/>
      <c r="V46" s="152"/>
      <c r="W46" s="152"/>
      <c r="X46" s="152"/>
      <c r="Y46" s="152"/>
      <c r="Z46" s="152"/>
    </row>
    <row r="47" spans="1:26" x14ac:dyDescent="0.25">
      <c r="A47" s="1"/>
      <c r="B47" s="1"/>
      <c r="C47" s="1"/>
      <c r="D47" s="1"/>
      <c r="E47" s="1"/>
      <c r="F47" s="162"/>
      <c r="G47" s="148"/>
      <c r="H47" s="148"/>
      <c r="I47" s="148"/>
      <c r="J47" s="1"/>
      <c r="K47" s="1"/>
      <c r="L47" s="1"/>
      <c r="M47" s="1"/>
      <c r="N47" s="1"/>
      <c r="O47" s="1"/>
      <c r="P47" s="1"/>
      <c r="S47" s="1"/>
    </row>
    <row r="48" spans="1:26" x14ac:dyDescent="0.25">
      <c r="A48" s="155"/>
      <c r="B48" s="155"/>
      <c r="C48" s="155"/>
      <c r="D48" s="155" t="s">
        <v>368</v>
      </c>
      <c r="E48" s="155"/>
      <c r="F48" s="166"/>
      <c r="G48" s="156"/>
      <c r="H48" s="156"/>
      <c r="I48" s="156"/>
      <c r="J48" s="155"/>
      <c r="K48" s="155"/>
      <c r="L48" s="155"/>
      <c r="M48" s="155"/>
      <c r="N48" s="155"/>
      <c r="O48" s="155"/>
      <c r="P48" s="155"/>
      <c r="Q48" s="152"/>
      <c r="R48" s="152"/>
      <c r="S48" s="155"/>
      <c r="T48" s="152"/>
      <c r="U48" s="152"/>
      <c r="V48" s="152"/>
      <c r="W48" s="152"/>
      <c r="X48" s="152"/>
      <c r="Y48" s="152"/>
      <c r="Z48" s="152"/>
    </row>
    <row r="49" spans="1:26" ht="24.95" customHeight="1" x14ac:dyDescent="0.25">
      <c r="A49" s="170"/>
      <c r="B49" s="167" t="s">
        <v>654</v>
      </c>
      <c r="C49" s="171" t="s">
        <v>655</v>
      </c>
      <c r="D49" s="167" t="s">
        <v>656</v>
      </c>
      <c r="E49" s="167" t="s">
        <v>118</v>
      </c>
      <c r="F49" s="168">
        <v>15</v>
      </c>
      <c r="G49" s="169"/>
      <c r="H49" s="169"/>
      <c r="I49" s="169">
        <f t="shared" ref="I49:I54" si="4">ROUND(F49*(G49+H49),2)</f>
        <v>0</v>
      </c>
      <c r="J49" s="167">
        <f t="shared" ref="J49:J54" si="5">ROUND(F49*(N49),2)</f>
        <v>11.25</v>
      </c>
      <c r="K49" s="1">
        <f t="shared" ref="K49:K54" si="6">ROUND(F49*(O49),2)</f>
        <v>0</v>
      </c>
      <c r="L49" s="1">
        <f>ROUND(F49*(G49),2)</f>
        <v>0</v>
      </c>
      <c r="M49" s="1"/>
      <c r="N49" s="1">
        <v>0.75</v>
      </c>
      <c r="O49" s="1"/>
      <c r="P49" s="166"/>
      <c r="Q49" s="172"/>
      <c r="R49" s="172"/>
      <c r="S49" s="166"/>
      <c r="Z49">
        <v>0</v>
      </c>
    </row>
    <row r="50" spans="1:26" ht="24.95" customHeight="1" x14ac:dyDescent="0.25">
      <c r="A50" s="170"/>
      <c r="B50" s="167" t="s">
        <v>167</v>
      </c>
      <c r="C50" s="171" t="s">
        <v>657</v>
      </c>
      <c r="D50" s="167" t="s">
        <v>658</v>
      </c>
      <c r="E50" s="167" t="s">
        <v>659</v>
      </c>
      <c r="F50" s="168">
        <v>8.4619999999999997</v>
      </c>
      <c r="G50" s="169"/>
      <c r="H50" s="169"/>
      <c r="I50" s="169">
        <f t="shared" si="4"/>
        <v>0</v>
      </c>
      <c r="J50" s="167">
        <f t="shared" si="5"/>
        <v>158.75</v>
      </c>
      <c r="K50" s="1">
        <f t="shared" si="6"/>
        <v>0</v>
      </c>
      <c r="L50" s="1"/>
      <c r="M50" s="1">
        <f>ROUND(F50*(H50),2)</f>
        <v>0</v>
      </c>
      <c r="N50" s="1">
        <v>18.760000000000002</v>
      </c>
      <c r="O50" s="1"/>
      <c r="P50" s="166"/>
      <c r="Q50" s="172"/>
      <c r="R50" s="172"/>
      <c r="S50" s="166"/>
      <c r="Z50">
        <v>0</v>
      </c>
    </row>
    <row r="51" spans="1:26" ht="24.95" customHeight="1" x14ac:dyDescent="0.25">
      <c r="A51" s="170"/>
      <c r="B51" s="167" t="s">
        <v>654</v>
      </c>
      <c r="C51" s="171" t="s">
        <v>660</v>
      </c>
      <c r="D51" s="167" t="s">
        <v>661</v>
      </c>
      <c r="E51" s="167" t="s">
        <v>146</v>
      </c>
      <c r="F51" s="168">
        <v>3</v>
      </c>
      <c r="G51" s="169"/>
      <c r="H51" s="169"/>
      <c r="I51" s="169">
        <f t="shared" si="4"/>
        <v>0</v>
      </c>
      <c r="J51" s="167">
        <f t="shared" si="5"/>
        <v>5.55</v>
      </c>
      <c r="K51" s="1">
        <f t="shared" si="6"/>
        <v>0</v>
      </c>
      <c r="L51" s="1">
        <f>ROUND(F51*(G51),2)</f>
        <v>0</v>
      </c>
      <c r="M51" s="1"/>
      <c r="N51" s="1">
        <v>1.85</v>
      </c>
      <c r="O51" s="1"/>
      <c r="P51" s="166"/>
      <c r="Q51" s="172"/>
      <c r="R51" s="172"/>
      <c r="S51" s="166"/>
      <c r="Z51">
        <v>0</v>
      </c>
    </row>
    <row r="52" spans="1:26" ht="24.95" customHeight="1" x14ac:dyDescent="0.25">
      <c r="A52" s="170"/>
      <c r="B52" s="167" t="s">
        <v>167</v>
      </c>
      <c r="C52" s="171" t="s">
        <v>662</v>
      </c>
      <c r="D52" s="167" t="s">
        <v>663</v>
      </c>
      <c r="E52" s="167" t="s">
        <v>659</v>
      </c>
      <c r="F52" s="168">
        <v>1.0149999999999999</v>
      </c>
      <c r="G52" s="169"/>
      <c r="H52" s="169"/>
      <c r="I52" s="169">
        <f t="shared" si="4"/>
        <v>0</v>
      </c>
      <c r="J52" s="167">
        <f t="shared" si="5"/>
        <v>6.71</v>
      </c>
      <c r="K52" s="1">
        <f t="shared" si="6"/>
        <v>0</v>
      </c>
      <c r="L52" s="1"/>
      <c r="M52" s="1">
        <f>ROUND(F52*(H52),2)</f>
        <v>0</v>
      </c>
      <c r="N52" s="1">
        <v>6.61</v>
      </c>
      <c r="O52" s="1"/>
      <c r="P52" s="166"/>
      <c r="Q52" s="172"/>
      <c r="R52" s="172"/>
      <c r="S52" s="166"/>
      <c r="Z52">
        <v>0</v>
      </c>
    </row>
    <row r="53" spans="1:26" ht="24.95" customHeight="1" x14ac:dyDescent="0.25">
      <c r="A53" s="170"/>
      <c r="B53" s="167" t="s">
        <v>167</v>
      </c>
      <c r="C53" s="171" t="s">
        <v>664</v>
      </c>
      <c r="D53" s="167" t="s">
        <v>665</v>
      </c>
      <c r="E53" s="167" t="s">
        <v>659</v>
      </c>
      <c r="F53" s="168">
        <v>2.0299999999999998</v>
      </c>
      <c r="G53" s="169"/>
      <c r="H53" s="169"/>
      <c r="I53" s="169">
        <f t="shared" si="4"/>
        <v>0</v>
      </c>
      <c r="J53" s="167">
        <f t="shared" si="5"/>
        <v>12.67</v>
      </c>
      <c r="K53" s="1">
        <f t="shared" si="6"/>
        <v>0</v>
      </c>
      <c r="L53" s="1"/>
      <c r="M53" s="1">
        <f>ROUND(F53*(H53),2)</f>
        <v>0</v>
      </c>
      <c r="N53" s="1">
        <v>6.24</v>
      </c>
      <c r="O53" s="1"/>
      <c r="P53" s="166"/>
      <c r="Q53" s="172"/>
      <c r="R53" s="172"/>
      <c r="S53" s="166"/>
      <c r="Z53">
        <v>0</v>
      </c>
    </row>
    <row r="54" spans="1:26" ht="24.95" customHeight="1" x14ac:dyDescent="0.25">
      <c r="A54" s="170"/>
      <c r="B54" s="167" t="s">
        <v>654</v>
      </c>
      <c r="C54" s="171" t="s">
        <v>666</v>
      </c>
      <c r="D54" s="167" t="s">
        <v>667</v>
      </c>
      <c r="E54" s="167" t="s">
        <v>118</v>
      </c>
      <c r="F54" s="168">
        <v>15</v>
      </c>
      <c r="G54" s="169"/>
      <c r="H54" s="169"/>
      <c r="I54" s="169">
        <f t="shared" si="4"/>
        <v>0</v>
      </c>
      <c r="J54" s="167">
        <f t="shared" si="5"/>
        <v>19.8</v>
      </c>
      <c r="K54" s="1">
        <f t="shared" si="6"/>
        <v>0</v>
      </c>
      <c r="L54" s="1">
        <f>ROUND(F54*(G54),2)</f>
        <v>0</v>
      </c>
      <c r="M54" s="1"/>
      <c r="N54" s="1">
        <v>1.32</v>
      </c>
      <c r="O54" s="1"/>
      <c r="P54" s="166"/>
      <c r="Q54" s="172"/>
      <c r="R54" s="172"/>
      <c r="S54" s="166"/>
      <c r="Z54">
        <v>0</v>
      </c>
    </row>
    <row r="55" spans="1:26" x14ac:dyDescent="0.25">
      <c r="A55" s="155"/>
      <c r="B55" s="155"/>
      <c r="C55" s="155"/>
      <c r="D55" s="155" t="s">
        <v>368</v>
      </c>
      <c r="E55" s="155"/>
      <c r="F55" s="166"/>
      <c r="G55" s="158"/>
      <c r="H55" s="158">
        <f>ROUND((SUM(M48:M54))/1,2)</f>
        <v>0</v>
      </c>
      <c r="I55" s="158">
        <f>ROUND((SUM(I48:I54))/1,2)</f>
        <v>0</v>
      </c>
      <c r="J55" s="155"/>
      <c r="K55" s="155"/>
      <c r="L55" s="155">
        <f>ROUND((SUM(L48:L54))/1,2)</f>
        <v>0</v>
      </c>
      <c r="M55" s="155">
        <f>ROUND((SUM(M48:M54))/1,2)</f>
        <v>0</v>
      </c>
      <c r="N55" s="155"/>
      <c r="O55" s="155"/>
      <c r="P55" s="173">
        <f>ROUND((SUM(P48:P54))/1,2)</f>
        <v>0</v>
      </c>
      <c r="Q55" s="152"/>
      <c r="R55" s="152"/>
      <c r="S55" s="173">
        <f>ROUND((SUM(S48:S54))/1,2)</f>
        <v>0</v>
      </c>
      <c r="T55" s="152"/>
      <c r="U55" s="152"/>
      <c r="V55" s="152"/>
      <c r="W55" s="152"/>
      <c r="X55" s="152"/>
      <c r="Y55" s="152"/>
      <c r="Z55" s="152"/>
    </row>
    <row r="56" spans="1:26" x14ac:dyDescent="0.25">
      <c r="A56" s="1"/>
      <c r="B56" s="1"/>
      <c r="C56" s="1"/>
      <c r="D56" s="1"/>
      <c r="E56" s="1"/>
      <c r="F56" s="162"/>
      <c r="G56" s="148"/>
      <c r="H56" s="148"/>
      <c r="I56" s="148"/>
      <c r="J56" s="1"/>
      <c r="K56" s="1"/>
      <c r="L56" s="1"/>
      <c r="M56" s="1"/>
      <c r="N56" s="1"/>
      <c r="O56" s="1"/>
      <c r="P56" s="1"/>
      <c r="S56" s="1"/>
    </row>
    <row r="57" spans="1:26" x14ac:dyDescent="0.25">
      <c r="A57" s="155"/>
      <c r="B57" s="155"/>
      <c r="C57" s="155"/>
      <c r="D57" s="155" t="s">
        <v>75</v>
      </c>
      <c r="E57" s="155"/>
      <c r="F57" s="166"/>
      <c r="G57" s="156"/>
      <c r="H57" s="156"/>
      <c r="I57" s="156"/>
      <c r="J57" s="155"/>
      <c r="K57" s="155"/>
      <c r="L57" s="155"/>
      <c r="M57" s="155"/>
      <c r="N57" s="155"/>
      <c r="O57" s="155"/>
      <c r="P57" s="155"/>
      <c r="Q57" s="152"/>
      <c r="R57" s="152"/>
      <c r="S57" s="155"/>
      <c r="T57" s="152"/>
      <c r="U57" s="152"/>
      <c r="V57" s="152"/>
      <c r="W57" s="152"/>
      <c r="X57" s="152"/>
      <c r="Y57" s="152"/>
      <c r="Z57" s="152"/>
    </row>
    <row r="58" spans="1:26" ht="24.95" customHeight="1" x14ac:dyDescent="0.25">
      <c r="A58" s="170"/>
      <c r="B58" s="167" t="s">
        <v>668</v>
      </c>
      <c r="C58" s="171" t="s">
        <v>669</v>
      </c>
      <c r="D58" s="167" t="s">
        <v>670</v>
      </c>
      <c r="E58" s="167" t="s">
        <v>671</v>
      </c>
      <c r="F58" s="168">
        <v>1</v>
      </c>
      <c r="G58" s="169"/>
      <c r="H58" s="169"/>
      <c r="I58" s="169">
        <f t="shared" ref="I58:I69" si="7">ROUND(F58*(G58+H58),2)</f>
        <v>0</v>
      </c>
      <c r="J58" s="167">
        <f t="shared" ref="J58:J69" si="8">ROUND(F58*(N58),2)</f>
        <v>40.799999999999997</v>
      </c>
      <c r="K58" s="1">
        <f t="shared" ref="K58:K69" si="9">ROUND(F58*(O58),2)</f>
        <v>0</v>
      </c>
      <c r="L58" s="1"/>
      <c r="M58" s="1">
        <f>ROUND(F58*(H58),2)</f>
        <v>0</v>
      </c>
      <c r="N58" s="1">
        <v>40.799999999999997</v>
      </c>
      <c r="O58" s="1"/>
      <c r="P58" s="166"/>
      <c r="Q58" s="172"/>
      <c r="R58" s="172"/>
      <c r="S58" s="166"/>
      <c r="Z58">
        <v>0</v>
      </c>
    </row>
    <row r="59" spans="1:26" ht="24.95" customHeight="1" x14ac:dyDescent="0.25">
      <c r="A59" s="170"/>
      <c r="B59" s="167" t="s">
        <v>192</v>
      </c>
      <c r="C59" s="171" t="s">
        <v>672</v>
      </c>
      <c r="D59" s="167" t="s">
        <v>673</v>
      </c>
      <c r="E59" s="167" t="s">
        <v>146</v>
      </c>
      <c r="F59" s="168">
        <v>1</v>
      </c>
      <c r="G59" s="169"/>
      <c r="H59" s="169"/>
      <c r="I59" s="169">
        <f t="shared" si="7"/>
        <v>0</v>
      </c>
      <c r="J59" s="167">
        <f t="shared" si="8"/>
        <v>15.5</v>
      </c>
      <c r="K59" s="1">
        <f t="shared" si="9"/>
        <v>0</v>
      </c>
      <c r="L59" s="1">
        <f t="shared" ref="L59:L68" si="10">ROUND(F59*(G59),2)</f>
        <v>0</v>
      </c>
      <c r="M59" s="1"/>
      <c r="N59" s="1">
        <v>15.5</v>
      </c>
      <c r="O59" s="1"/>
      <c r="P59" s="166"/>
      <c r="Q59" s="172"/>
      <c r="R59" s="172"/>
      <c r="S59" s="166"/>
      <c r="Z59">
        <v>0</v>
      </c>
    </row>
    <row r="60" spans="1:26" ht="24.95" customHeight="1" x14ac:dyDescent="0.25">
      <c r="A60" s="170"/>
      <c r="B60" s="167" t="s">
        <v>136</v>
      </c>
      <c r="C60" s="171" t="s">
        <v>674</v>
      </c>
      <c r="D60" s="167" t="s">
        <v>675</v>
      </c>
      <c r="E60" s="167" t="s">
        <v>146</v>
      </c>
      <c r="F60" s="168">
        <v>1</v>
      </c>
      <c r="G60" s="169"/>
      <c r="H60" s="169"/>
      <c r="I60" s="169">
        <f t="shared" si="7"/>
        <v>0</v>
      </c>
      <c r="J60" s="167">
        <f t="shared" si="8"/>
        <v>30.24</v>
      </c>
      <c r="K60" s="1">
        <f t="shared" si="9"/>
        <v>0</v>
      </c>
      <c r="L60" s="1">
        <f t="shared" si="10"/>
        <v>0</v>
      </c>
      <c r="M60" s="1"/>
      <c r="N60" s="1">
        <v>30.24</v>
      </c>
      <c r="O60" s="1"/>
      <c r="P60" s="166"/>
      <c r="Q60" s="172"/>
      <c r="R60" s="172"/>
      <c r="S60" s="166"/>
      <c r="Z60">
        <v>0</v>
      </c>
    </row>
    <row r="61" spans="1:26" ht="24.95" customHeight="1" x14ac:dyDescent="0.25">
      <c r="A61" s="170"/>
      <c r="B61" s="167" t="s">
        <v>192</v>
      </c>
      <c r="C61" s="171" t="s">
        <v>676</v>
      </c>
      <c r="D61" s="167" t="s">
        <v>677</v>
      </c>
      <c r="E61" s="167" t="s">
        <v>118</v>
      </c>
      <c r="F61" s="168">
        <v>15.5</v>
      </c>
      <c r="G61" s="169"/>
      <c r="H61" s="169"/>
      <c r="I61" s="169">
        <f t="shared" si="7"/>
        <v>0</v>
      </c>
      <c r="J61" s="167">
        <f t="shared" si="8"/>
        <v>912.95</v>
      </c>
      <c r="K61" s="1">
        <f t="shared" si="9"/>
        <v>0</v>
      </c>
      <c r="L61" s="1">
        <f t="shared" si="10"/>
        <v>0</v>
      </c>
      <c r="M61" s="1"/>
      <c r="N61" s="1">
        <v>58.9</v>
      </c>
      <c r="O61" s="1"/>
      <c r="P61" s="166"/>
      <c r="Q61" s="172"/>
      <c r="R61" s="172"/>
      <c r="S61" s="166"/>
      <c r="Z61">
        <v>0</v>
      </c>
    </row>
    <row r="62" spans="1:26" ht="24.95" customHeight="1" x14ac:dyDescent="0.25">
      <c r="A62" s="170"/>
      <c r="B62" s="167" t="s">
        <v>136</v>
      </c>
      <c r="C62" s="171" t="s">
        <v>678</v>
      </c>
      <c r="D62" s="167" t="s">
        <v>679</v>
      </c>
      <c r="E62" s="167" t="s">
        <v>146</v>
      </c>
      <c r="F62" s="168">
        <v>6.24</v>
      </c>
      <c r="G62" s="169"/>
      <c r="H62" s="169"/>
      <c r="I62" s="169">
        <f t="shared" si="7"/>
        <v>0</v>
      </c>
      <c r="J62" s="167">
        <f t="shared" si="8"/>
        <v>1402</v>
      </c>
      <c r="K62" s="1">
        <f t="shared" si="9"/>
        <v>0</v>
      </c>
      <c r="L62" s="1">
        <f t="shared" si="10"/>
        <v>0</v>
      </c>
      <c r="M62" s="1"/>
      <c r="N62" s="1">
        <v>224.68</v>
      </c>
      <c r="O62" s="1"/>
      <c r="P62" s="166"/>
      <c r="Q62" s="172"/>
      <c r="R62" s="172"/>
      <c r="S62" s="166"/>
      <c r="Z62">
        <v>0</v>
      </c>
    </row>
    <row r="63" spans="1:26" ht="24.95" customHeight="1" x14ac:dyDescent="0.25">
      <c r="A63" s="170"/>
      <c r="B63" s="167" t="s">
        <v>192</v>
      </c>
      <c r="C63" s="171" t="s">
        <v>680</v>
      </c>
      <c r="D63" s="167" t="s">
        <v>681</v>
      </c>
      <c r="E63" s="167" t="s">
        <v>103</v>
      </c>
      <c r="F63" s="168">
        <v>2.4</v>
      </c>
      <c r="G63" s="169"/>
      <c r="H63" s="169"/>
      <c r="I63" s="169">
        <f t="shared" si="7"/>
        <v>0</v>
      </c>
      <c r="J63" s="167">
        <f t="shared" si="8"/>
        <v>319.22000000000003</v>
      </c>
      <c r="K63" s="1">
        <f t="shared" si="9"/>
        <v>0</v>
      </c>
      <c r="L63" s="1">
        <f t="shared" si="10"/>
        <v>0</v>
      </c>
      <c r="M63" s="1"/>
      <c r="N63" s="1">
        <v>133.01</v>
      </c>
      <c r="O63" s="1"/>
      <c r="P63" s="166"/>
      <c r="Q63" s="172"/>
      <c r="R63" s="172"/>
      <c r="S63" s="166"/>
      <c r="Z63">
        <v>0</v>
      </c>
    </row>
    <row r="64" spans="1:26" ht="24.95" customHeight="1" x14ac:dyDescent="0.25">
      <c r="A64" s="170"/>
      <c r="B64" s="167" t="s">
        <v>192</v>
      </c>
      <c r="C64" s="171" t="s">
        <v>680</v>
      </c>
      <c r="D64" s="167" t="s">
        <v>682</v>
      </c>
      <c r="E64" s="167" t="s">
        <v>103</v>
      </c>
      <c r="F64" s="168">
        <v>0.5</v>
      </c>
      <c r="G64" s="169"/>
      <c r="H64" s="169"/>
      <c r="I64" s="169">
        <f t="shared" si="7"/>
        <v>0</v>
      </c>
      <c r="J64" s="167">
        <f t="shared" si="8"/>
        <v>58.34</v>
      </c>
      <c r="K64" s="1">
        <f t="shared" si="9"/>
        <v>0</v>
      </c>
      <c r="L64" s="1">
        <f t="shared" si="10"/>
        <v>0</v>
      </c>
      <c r="M64" s="1"/>
      <c r="N64" s="1">
        <v>116.67</v>
      </c>
      <c r="O64" s="1"/>
      <c r="P64" s="166"/>
      <c r="Q64" s="172"/>
      <c r="R64" s="172"/>
      <c r="S64" s="166"/>
      <c r="Z64">
        <v>0</v>
      </c>
    </row>
    <row r="65" spans="1:26" ht="24.95" customHeight="1" x14ac:dyDescent="0.25">
      <c r="A65" s="170"/>
      <c r="B65" s="167" t="s">
        <v>192</v>
      </c>
      <c r="C65" s="171" t="s">
        <v>683</v>
      </c>
      <c r="D65" s="167" t="s">
        <v>684</v>
      </c>
      <c r="E65" s="167" t="s">
        <v>118</v>
      </c>
      <c r="F65" s="168">
        <v>13.2</v>
      </c>
      <c r="G65" s="169"/>
      <c r="H65" s="169"/>
      <c r="I65" s="169">
        <f t="shared" si="7"/>
        <v>0</v>
      </c>
      <c r="J65" s="167">
        <f t="shared" si="8"/>
        <v>53.46</v>
      </c>
      <c r="K65" s="1">
        <f t="shared" si="9"/>
        <v>0</v>
      </c>
      <c r="L65" s="1">
        <f t="shared" si="10"/>
        <v>0</v>
      </c>
      <c r="M65" s="1"/>
      <c r="N65" s="1">
        <v>4.05</v>
      </c>
      <c r="O65" s="1"/>
      <c r="P65" s="166"/>
      <c r="Q65" s="172"/>
      <c r="R65" s="172"/>
      <c r="S65" s="166"/>
      <c r="Z65">
        <v>0</v>
      </c>
    </row>
    <row r="66" spans="1:26" ht="24.95" customHeight="1" x14ac:dyDescent="0.25">
      <c r="A66" s="170"/>
      <c r="B66" s="167" t="s">
        <v>685</v>
      </c>
      <c r="C66" s="171" t="s">
        <v>686</v>
      </c>
      <c r="D66" s="167" t="s">
        <v>687</v>
      </c>
      <c r="E66" s="167" t="s">
        <v>146</v>
      </c>
      <c r="F66" s="168">
        <v>2</v>
      </c>
      <c r="G66" s="169"/>
      <c r="H66" s="169"/>
      <c r="I66" s="169">
        <f t="shared" si="7"/>
        <v>0</v>
      </c>
      <c r="J66" s="167">
        <f t="shared" si="8"/>
        <v>3579.2</v>
      </c>
      <c r="K66" s="1">
        <f t="shared" si="9"/>
        <v>0</v>
      </c>
      <c r="L66" s="1">
        <f t="shared" si="10"/>
        <v>0</v>
      </c>
      <c r="M66" s="1"/>
      <c r="N66" s="1">
        <v>1789.6</v>
      </c>
      <c r="O66" s="1"/>
      <c r="P66" s="166"/>
      <c r="Q66" s="172"/>
      <c r="R66" s="172"/>
      <c r="S66" s="166"/>
      <c r="Z66">
        <v>0</v>
      </c>
    </row>
    <row r="67" spans="1:26" ht="24.95" customHeight="1" x14ac:dyDescent="0.25">
      <c r="A67" s="170"/>
      <c r="B67" s="167" t="s">
        <v>192</v>
      </c>
      <c r="C67" s="171" t="s">
        <v>193</v>
      </c>
      <c r="D67" s="167" t="s">
        <v>688</v>
      </c>
      <c r="E67" s="167" t="s">
        <v>118</v>
      </c>
      <c r="F67" s="168">
        <v>15</v>
      </c>
      <c r="G67" s="169"/>
      <c r="H67" s="169"/>
      <c r="I67" s="169">
        <f t="shared" si="7"/>
        <v>0</v>
      </c>
      <c r="J67" s="167">
        <f t="shared" si="8"/>
        <v>95.4</v>
      </c>
      <c r="K67" s="1">
        <f t="shared" si="9"/>
        <v>0</v>
      </c>
      <c r="L67" s="1">
        <f t="shared" si="10"/>
        <v>0</v>
      </c>
      <c r="M67" s="1"/>
      <c r="N67" s="1">
        <v>6.36</v>
      </c>
      <c r="O67" s="1"/>
      <c r="P67" s="166"/>
      <c r="Q67" s="172"/>
      <c r="R67" s="172"/>
      <c r="S67" s="166"/>
      <c r="Z67">
        <v>0</v>
      </c>
    </row>
    <row r="68" spans="1:26" ht="24.95" customHeight="1" x14ac:dyDescent="0.25">
      <c r="A68" s="170"/>
      <c r="B68" s="167" t="s">
        <v>136</v>
      </c>
      <c r="C68" s="171" t="s">
        <v>689</v>
      </c>
      <c r="D68" s="167" t="s">
        <v>708</v>
      </c>
      <c r="E68" s="167" t="s">
        <v>146</v>
      </c>
      <c r="F68" s="168">
        <v>1</v>
      </c>
      <c r="G68" s="169"/>
      <c r="H68" s="169"/>
      <c r="I68" s="169">
        <f t="shared" si="7"/>
        <v>0</v>
      </c>
      <c r="J68" s="167">
        <f t="shared" si="8"/>
        <v>190.04</v>
      </c>
      <c r="K68" s="1">
        <f t="shared" si="9"/>
        <v>0</v>
      </c>
      <c r="L68" s="1">
        <f t="shared" si="10"/>
        <v>0</v>
      </c>
      <c r="M68" s="1"/>
      <c r="N68" s="1">
        <v>190.04</v>
      </c>
      <c r="O68" s="1"/>
      <c r="P68" s="166"/>
      <c r="Q68" s="172"/>
      <c r="R68" s="172"/>
      <c r="S68" s="166"/>
      <c r="Z68">
        <v>0</v>
      </c>
    </row>
    <row r="69" spans="1:26" ht="34.5" x14ac:dyDescent="0.25">
      <c r="A69" s="170"/>
      <c r="B69" s="167" t="s">
        <v>351</v>
      </c>
      <c r="C69" s="171" t="s">
        <v>690</v>
      </c>
      <c r="D69" s="167" t="s">
        <v>707</v>
      </c>
      <c r="E69" s="167" t="s">
        <v>118</v>
      </c>
      <c r="F69" s="168">
        <v>15</v>
      </c>
      <c r="G69" s="169"/>
      <c r="H69" s="169"/>
      <c r="I69" s="169">
        <f t="shared" si="7"/>
        <v>0</v>
      </c>
      <c r="J69" s="167">
        <f t="shared" si="8"/>
        <v>1613.4</v>
      </c>
      <c r="K69" s="1">
        <f t="shared" si="9"/>
        <v>0</v>
      </c>
      <c r="L69" s="1"/>
      <c r="M69" s="1">
        <f>ROUND(F69*(H69),2)</f>
        <v>0</v>
      </c>
      <c r="N69" s="1">
        <v>107.56</v>
      </c>
      <c r="O69" s="1"/>
      <c r="P69" s="166"/>
      <c r="Q69" s="172"/>
      <c r="R69" s="172"/>
      <c r="S69" s="166"/>
      <c r="Z69">
        <v>0</v>
      </c>
    </row>
    <row r="70" spans="1:26" x14ac:dyDescent="0.25">
      <c r="A70" s="155"/>
      <c r="B70" s="155"/>
      <c r="C70" s="155"/>
      <c r="D70" s="155" t="s">
        <v>75</v>
      </c>
      <c r="E70" s="155"/>
      <c r="F70" s="166"/>
      <c r="G70" s="158"/>
      <c r="H70" s="158">
        <f>ROUND((SUM(M57:M69))/1,2)</f>
        <v>0</v>
      </c>
      <c r="I70" s="158">
        <f>ROUND((SUM(I57:I69))/1,2)</f>
        <v>0</v>
      </c>
      <c r="J70" s="155"/>
      <c r="K70" s="155"/>
      <c r="L70" s="155">
        <f>ROUND((SUM(L57:L69))/1,2)</f>
        <v>0</v>
      </c>
      <c r="M70" s="155">
        <f>ROUND((SUM(M57:M69))/1,2)</f>
        <v>0</v>
      </c>
      <c r="N70" s="155"/>
      <c r="O70" s="155"/>
      <c r="P70" s="173">
        <f>ROUND((SUM(P57:P69))/1,2)</f>
        <v>0</v>
      </c>
      <c r="Q70" s="152"/>
      <c r="R70" s="152"/>
      <c r="S70" s="173">
        <f>ROUND((SUM(S57:S69))/1,2)</f>
        <v>0</v>
      </c>
      <c r="T70" s="152"/>
      <c r="U70" s="152"/>
      <c r="V70" s="152"/>
      <c r="W70" s="152"/>
      <c r="X70" s="152"/>
      <c r="Y70" s="152"/>
      <c r="Z70" s="152"/>
    </row>
    <row r="71" spans="1:26" x14ac:dyDescent="0.25">
      <c r="A71" s="1"/>
      <c r="B71" s="1"/>
      <c r="C71" s="1"/>
      <c r="D71" s="1"/>
      <c r="E71" s="1"/>
      <c r="F71" s="162"/>
      <c r="G71" s="148"/>
      <c r="H71" s="148"/>
      <c r="I71" s="148"/>
      <c r="J71" s="1"/>
      <c r="K71" s="1"/>
      <c r="L71" s="1"/>
      <c r="M71" s="1"/>
      <c r="N71" s="1"/>
      <c r="O71" s="1"/>
      <c r="P71" s="1"/>
      <c r="S71" s="1"/>
    </row>
    <row r="72" spans="1:26" x14ac:dyDescent="0.25">
      <c r="A72" s="155"/>
      <c r="B72" s="155"/>
      <c r="C72" s="155"/>
      <c r="D72" s="155" t="s">
        <v>76</v>
      </c>
      <c r="E72" s="155"/>
      <c r="F72" s="166"/>
      <c r="G72" s="156"/>
      <c r="H72" s="156"/>
      <c r="I72" s="156"/>
      <c r="J72" s="155"/>
      <c r="K72" s="155"/>
      <c r="L72" s="155"/>
      <c r="M72" s="155"/>
      <c r="N72" s="155"/>
      <c r="O72" s="155"/>
      <c r="P72" s="155"/>
      <c r="Q72" s="152"/>
      <c r="R72" s="152"/>
      <c r="S72" s="155"/>
      <c r="T72" s="152"/>
      <c r="U72" s="152"/>
      <c r="V72" s="152"/>
      <c r="W72" s="152"/>
      <c r="X72" s="152"/>
      <c r="Y72" s="152"/>
      <c r="Z72" s="152"/>
    </row>
    <row r="73" spans="1:26" ht="24.95" customHeight="1" x14ac:dyDescent="0.25">
      <c r="A73" s="170"/>
      <c r="B73" s="167" t="s">
        <v>192</v>
      </c>
      <c r="C73" s="171" t="s">
        <v>691</v>
      </c>
      <c r="D73" s="167" t="s">
        <v>692</v>
      </c>
      <c r="E73" s="167" t="s">
        <v>114</v>
      </c>
      <c r="F73" s="168">
        <v>157.084</v>
      </c>
      <c r="G73" s="169"/>
      <c r="H73" s="169"/>
      <c r="I73" s="169">
        <f>ROUND(F73*(G73+H73),2)</f>
        <v>0</v>
      </c>
      <c r="J73" s="167">
        <f>ROUND(F73*(N73),2)</f>
        <v>234.06</v>
      </c>
      <c r="K73" s="1">
        <f>ROUND(F73*(O73),2)</f>
        <v>0</v>
      </c>
      <c r="L73" s="1">
        <f>ROUND(F73*(G73),2)</f>
        <v>0</v>
      </c>
      <c r="M73" s="1"/>
      <c r="N73" s="1">
        <v>1.49</v>
      </c>
      <c r="O73" s="1"/>
      <c r="P73" s="166"/>
      <c r="Q73" s="172"/>
      <c r="R73" s="172"/>
      <c r="S73" s="166"/>
      <c r="Z73">
        <v>0</v>
      </c>
    </row>
    <row r="74" spans="1:26" x14ac:dyDescent="0.25">
      <c r="A74" s="155"/>
      <c r="B74" s="155"/>
      <c r="C74" s="155"/>
      <c r="D74" s="155" t="s">
        <v>76</v>
      </c>
      <c r="E74" s="155"/>
      <c r="F74" s="166"/>
      <c r="G74" s="158"/>
      <c r="H74" s="158"/>
      <c r="I74" s="158">
        <f>ROUND((SUM(I72:I73))/1,2)</f>
        <v>0</v>
      </c>
      <c r="J74" s="155"/>
      <c r="K74" s="155"/>
      <c r="L74" s="155">
        <f>ROUND((SUM(L72:L73))/1,2)</f>
        <v>0</v>
      </c>
      <c r="M74" s="155">
        <f>ROUND((SUM(M72:M73))/1,2)</f>
        <v>0</v>
      </c>
      <c r="N74" s="155"/>
      <c r="O74" s="155"/>
      <c r="P74" s="173">
        <f>ROUND((SUM(P72:P73))/1,2)</f>
        <v>0</v>
      </c>
      <c r="S74" s="166">
        <f>ROUND((SUM(S72:S73))/1,2)</f>
        <v>0</v>
      </c>
    </row>
    <row r="75" spans="1:26" x14ac:dyDescent="0.25">
      <c r="A75" s="1"/>
      <c r="B75" s="1"/>
      <c r="C75" s="1"/>
      <c r="D75" s="1"/>
      <c r="E75" s="1"/>
      <c r="F75" s="162"/>
      <c r="G75" s="148"/>
      <c r="H75" s="148"/>
      <c r="I75" s="148"/>
      <c r="J75" s="1"/>
      <c r="K75" s="1"/>
      <c r="L75" s="1"/>
      <c r="M75" s="1"/>
      <c r="N75" s="1"/>
      <c r="O75" s="1"/>
      <c r="P75" s="1"/>
      <c r="S75" s="1"/>
    </row>
    <row r="76" spans="1:26" x14ac:dyDescent="0.25">
      <c r="A76" s="155"/>
      <c r="B76" s="155"/>
      <c r="C76" s="155"/>
      <c r="D76" s="2" t="s">
        <v>69</v>
      </c>
      <c r="E76" s="155"/>
      <c r="F76" s="166"/>
      <c r="G76" s="158"/>
      <c r="H76" s="158"/>
      <c r="I76" s="158">
        <f>ROUND((SUM(I9:I75))/2,2)</f>
        <v>0</v>
      </c>
      <c r="J76" s="155"/>
      <c r="K76" s="155"/>
      <c r="L76" s="155">
        <f>ROUND((SUM(L9:L75))/2,2)</f>
        <v>0</v>
      </c>
      <c r="M76" s="155">
        <f>ROUND((SUM(M9:M75))/2,2)</f>
        <v>0</v>
      </c>
      <c r="N76" s="155"/>
      <c r="O76" s="155"/>
      <c r="P76" s="173">
        <f>ROUND((SUM(P9:P75))/2,2)</f>
        <v>0</v>
      </c>
      <c r="S76" s="173">
        <f>ROUND((SUM(S9:S75))/2,2)</f>
        <v>0</v>
      </c>
    </row>
    <row r="77" spans="1:26" x14ac:dyDescent="0.25">
      <c r="A77" s="175"/>
      <c r="B77" s="175" t="s">
        <v>18</v>
      </c>
      <c r="C77" s="175"/>
      <c r="D77" s="175"/>
      <c r="E77" s="175"/>
      <c r="F77" s="176" t="s">
        <v>89</v>
      </c>
      <c r="G77" s="177"/>
      <c r="H77" s="177">
        <f>ROUND((SUM(M9:M76))/3,2)</f>
        <v>0</v>
      </c>
      <c r="I77" s="177">
        <f>ROUND((SUM(I9:I76))/3,2)</f>
        <v>0</v>
      </c>
      <c r="J77" s="175"/>
      <c r="K77" s="175">
        <f>ROUND((SUM(K9:K76)),2)</f>
        <v>0</v>
      </c>
      <c r="L77" s="175">
        <f>ROUND((SUM(L9:L76))/3,2)</f>
        <v>0</v>
      </c>
      <c r="M77" s="175">
        <f>ROUND((SUM(M9:M76))/3,2)</f>
        <v>0</v>
      </c>
      <c r="N77" s="175"/>
      <c r="O77" s="175"/>
      <c r="P77" s="176">
        <f>ROUND((SUM(P9:P76))/3,2)</f>
        <v>0</v>
      </c>
      <c r="S77" s="176">
        <f>ROUND((SUM(S9:S76))/3,2)</f>
        <v>0</v>
      </c>
      <c r="Z77">
        <f>(SUM(Z9:Z76))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Výstavba Zberného dvora v obci Tovarné / SO 04 - Rekonštrukcia existujúceho vjazdu na pozemok</oddHeader>
    <oddFooter>&amp;RStrana &amp;P z &amp;N    &amp;L&amp;7Spracované systémom Systematic®pyramida.wsn, tel.: 051 77 10 585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19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20</v>
      </c>
      <c r="H2" s="16"/>
      <c r="I2" s="27"/>
      <c r="J2" s="31"/>
    </row>
    <row r="3" spans="1:23" ht="18" customHeight="1" x14ac:dyDescent="0.25">
      <c r="A3" s="11"/>
      <c r="B3" s="40" t="s">
        <v>21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22</v>
      </c>
      <c r="J4" s="32"/>
    </row>
    <row r="5" spans="1:23" ht="18" customHeight="1" thickBot="1" x14ac:dyDescent="0.3">
      <c r="A5" s="11"/>
      <c r="B5" s="45" t="s">
        <v>23</v>
      </c>
      <c r="C5" s="20"/>
      <c r="D5" s="17"/>
      <c r="E5" s="17"/>
      <c r="F5" s="46" t="s">
        <v>24</v>
      </c>
      <c r="G5" s="17"/>
      <c r="H5" s="17"/>
      <c r="I5" s="44" t="s">
        <v>25</v>
      </c>
      <c r="J5" s="47" t="s">
        <v>26</v>
      </c>
    </row>
    <row r="6" spans="1:23" ht="18" customHeight="1" thickTop="1" x14ac:dyDescent="0.25">
      <c r="A6" s="11"/>
      <c r="B6" s="56" t="s">
        <v>27</v>
      </c>
      <c r="C6" s="52"/>
      <c r="D6" s="53"/>
      <c r="E6" s="53"/>
      <c r="F6" s="53"/>
      <c r="G6" s="57" t="s">
        <v>28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29</v>
      </c>
      <c r="H7" s="18"/>
      <c r="I7" s="29"/>
      <c r="J7" s="50"/>
    </row>
    <row r="8" spans="1:23" ht="18" customHeight="1" x14ac:dyDescent="0.25">
      <c r="A8" s="11"/>
      <c r="B8" s="45" t="s">
        <v>30</v>
      </c>
      <c r="C8" s="20"/>
      <c r="D8" s="17"/>
      <c r="E8" s="17"/>
      <c r="F8" s="17"/>
      <c r="G8" s="46" t="s">
        <v>28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29</v>
      </c>
      <c r="H9" s="17"/>
      <c r="I9" s="28"/>
      <c r="J9" s="32"/>
    </row>
    <row r="10" spans="1:23" ht="18" customHeight="1" x14ac:dyDescent="0.25">
      <c r="A10" s="11"/>
      <c r="B10" s="45" t="s">
        <v>31</v>
      </c>
      <c r="C10" s="20"/>
      <c r="D10" s="17"/>
      <c r="E10" s="17"/>
      <c r="F10" s="17"/>
      <c r="G10" s="46" t="s">
        <v>28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29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0" t="s">
        <v>32</v>
      </c>
      <c r="C15" s="91" t="s">
        <v>6</v>
      </c>
      <c r="D15" s="91" t="s">
        <v>58</v>
      </c>
      <c r="E15" s="92" t="s">
        <v>59</v>
      </c>
      <c r="F15" s="104" t="s">
        <v>60</v>
      </c>
      <c r="G15" s="59" t="s">
        <v>37</v>
      </c>
      <c r="H15" s="62" t="s">
        <v>38</v>
      </c>
      <c r="I15" s="27"/>
      <c r="J15" s="55"/>
    </row>
    <row r="16" spans="1:23" ht="18" customHeight="1" x14ac:dyDescent="0.25">
      <c r="A16" s="11"/>
      <c r="B16" s="93">
        <v>1</v>
      </c>
      <c r="C16" s="94" t="s">
        <v>33</v>
      </c>
      <c r="D16" s="95">
        <f>'Rekap 12637'!B18</f>
        <v>0</v>
      </c>
      <c r="E16" s="96">
        <f>'Rekap 12637'!C18</f>
        <v>0</v>
      </c>
      <c r="F16" s="105">
        <f>'Rekap 12637'!D18</f>
        <v>0</v>
      </c>
      <c r="G16" s="60">
        <v>6</v>
      </c>
      <c r="H16" s="114" t="s">
        <v>39</v>
      </c>
      <c r="I16" s="128"/>
      <c r="J16" s="125">
        <v>0</v>
      </c>
    </row>
    <row r="17" spans="1:26" ht="18" customHeight="1" x14ac:dyDescent="0.25">
      <c r="A17" s="11"/>
      <c r="B17" s="67">
        <v>2</v>
      </c>
      <c r="C17" s="70" t="s">
        <v>34</v>
      </c>
      <c r="D17" s="77">
        <f>'Rekap 12637'!B32</f>
        <v>0</v>
      </c>
      <c r="E17" s="75">
        <f>'Rekap 12637'!C32</f>
        <v>0</v>
      </c>
      <c r="F17" s="80">
        <f>'Rekap 12637'!D32</f>
        <v>0</v>
      </c>
      <c r="G17" s="61">
        <v>7</v>
      </c>
      <c r="H17" s="115" t="s">
        <v>40</v>
      </c>
      <c r="I17" s="128"/>
      <c r="J17" s="126">
        <f>'SO 12637'!Z195</f>
        <v>0</v>
      </c>
    </row>
    <row r="18" spans="1:26" ht="18" customHeight="1" x14ac:dyDescent="0.25">
      <c r="A18" s="11"/>
      <c r="B18" s="68">
        <v>3</v>
      </c>
      <c r="C18" s="71" t="s">
        <v>35</v>
      </c>
      <c r="D18" s="78"/>
      <c r="E18" s="76"/>
      <c r="F18" s="81"/>
      <c r="G18" s="61">
        <v>8</v>
      </c>
      <c r="H18" s="115" t="s">
        <v>41</v>
      </c>
      <c r="I18" s="128"/>
      <c r="J18" s="126">
        <v>0</v>
      </c>
    </row>
    <row r="19" spans="1:26" ht="18" customHeight="1" x14ac:dyDescent="0.25">
      <c r="A19" s="11"/>
      <c r="B19" s="68">
        <v>4</v>
      </c>
      <c r="C19" s="72"/>
      <c r="D19" s="78"/>
      <c r="E19" s="76"/>
      <c r="F19" s="81"/>
      <c r="G19" s="61">
        <v>9</v>
      </c>
      <c r="H19" s="124"/>
      <c r="I19" s="128"/>
      <c r="J19" s="127"/>
    </row>
    <row r="20" spans="1:26" ht="18" customHeight="1" thickBot="1" x14ac:dyDescent="0.3">
      <c r="A20" s="11"/>
      <c r="B20" s="68">
        <v>5</v>
      </c>
      <c r="C20" s="73" t="s">
        <v>36</v>
      </c>
      <c r="D20" s="79"/>
      <c r="E20" s="99"/>
      <c r="F20" s="106">
        <f>SUM(F16:F19)</f>
        <v>0</v>
      </c>
      <c r="G20" s="61">
        <v>10</v>
      </c>
      <c r="H20" s="115" t="s">
        <v>36</v>
      </c>
      <c r="I20" s="130"/>
      <c r="J20" s="98">
        <f>SUM(J16:J19)</f>
        <v>0</v>
      </c>
    </row>
    <row r="21" spans="1:26" ht="18" customHeight="1" thickTop="1" x14ac:dyDescent="0.25">
      <c r="A21" s="11"/>
      <c r="B21" s="65" t="s">
        <v>48</v>
      </c>
      <c r="C21" s="69" t="s">
        <v>7</v>
      </c>
      <c r="D21" s="74"/>
      <c r="E21" s="19"/>
      <c r="F21" s="97"/>
      <c r="G21" s="65" t="s">
        <v>54</v>
      </c>
      <c r="H21" s="62" t="s">
        <v>7</v>
      </c>
      <c r="I21" s="29"/>
      <c r="J21" s="131"/>
    </row>
    <row r="22" spans="1:26" ht="18" customHeight="1" x14ac:dyDescent="0.25">
      <c r="A22" s="11"/>
      <c r="B22" s="60">
        <v>11</v>
      </c>
      <c r="C22" s="63" t="s">
        <v>49</v>
      </c>
      <c r="D22" s="86"/>
      <c r="E22" s="88" t="s">
        <v>52</v>
      </c>
      <c r="F22" s="80">
        <f>((F16*U22*0)+(F17*V22*0)+(F18*W22*0))/100</f>
        <v>0</v>
      </c>
      <c r="G22" s="60">
        <v>16</v>
      </c>
      <c r="H22" s="114" t="s">
        <v>55</v>
      </c>
      <c r="I22" s="129" t="s">
        <v>52</v>
      </c>
      <c r="J22" s="125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50</v>
      </c>
      <c r="D23" s="66"/>
      <c r="E23" s="88" t="s">
        <v>53</v>
      </c>
      <c r="F23" s="81">
        <f>((F16*U23*0)+(F17*V23*0)+(F18*W23*0))/100</f>
        <v>0</v>
      </c>
      <c r="G23" s="61">
        <v>17</v>
      </c>
      <c r="H23" s="115" t="s">
        <v>56</v>
      </c>
      <c r="I23" s="129" t="s">
        <v>52</v>
      </c>
      <c r="J23" s="126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51</v>
      </c>
      <c r="D24" s="66"/>
      <c r="E24" s="88" t="s">
        <v>52</v>
      </c>
      <c r="F24" s="81">
        <f>((F16*U24*0)+(F17*V24*0)+(F18*W24*0))/100</f>
        <v>0</v>
      </c>
      <c r="G24" s="61">
        <v>18</v>
      </c>
      <c r="H24" s="115" t="s">
        <v>57</v>
      </c>
      <c r="I24" s="129" t="s">
        <v>53</v>
      </c>
      <c r="J24" s="126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89"/>
      <c r="F25" s="87"/>
      <c r="G25" s="61">
        <v>19</v>
      </c>
      <c r="H25" s="124"/>
      <c r="I25" s="128"/>
      <c r="J25" s="127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7"/>
      <c r="G26" s="61">
        <v>20</v>
      </c>
      <c r="H26" s="115" t="s">
        <v>36</v>
      </c>
      <c r="I26" s="130"/>
      <c r="J26" s="98">
        <f>SUM(J22:J25)+SUM(F22:F25)</f>
        <v>0</v>
      </c>
    </row>
    <row r="27" spans="1:26" ht="18" customHeight="1" thickTop="1" x14ac:dyDescent="0.25">
      <c r="A27" s="11"/>
      <c r="B27" s="100"/>
      <c r="C27" s="142" t="s">
        <v>63</v>
      </c>
      <c r="D27" s="135"/>
      <c r="E27" s="101"/>
      <c r="F27" s="30"/>
      <c r="G27" s="108" t="s">
        <v>42</v>
      </c>
      <c r="H27" s="103" t="s">
        <v>43</v>
      </c>
      <c r="I27" s="29"/>
      <c r="J27" s="33"/>
    </row>
    <row r="28" spans="1:26" ht="18" customHeight="1" x14ac:dyDescent="0.25">
      <c r="A28" s="11"/>
      <c r="B28" s="26"/>
      <c r="C28" s="133"/>
      <c r="D28" s="136"/>
      <c r="E28" s="22"/>
      <c r="F28" s="11"/>
      <c r="G28" s="109">
        <v>21</v>
      </c>
      <c r="H28" s="113" t="s">
        <v>44</v>
      </c>
      <c r="I28" s="121"/>
      <c r="J28" s="117">
        <f>F20+J20+F26+J26</f>
        <v>0</v>
      </c>
    </row>
    <row r="29" spans="1:26" ht="18" customHeight="1" x14ac:dyDescent="0.25">
      <c r="A29" s="11"/>
      <c r="B29" s="82"/>
      <c r="C29" s="134"/>
      <c r="D29" s="137"/>
      <c r="E29" s="22"/>
      <c r="F29" s="11"/>
      <c r="G29" s="60">
        <v>22</v>
      </c>
      <c r="H29" s="114" t="s">
        <v>45</v>
      </c>
      <c r="I29" s="122">
        <f>J28-SUM('SO 12637'!K9:'SO 12637'!K194)</f>
        <v>0</v>
      </c>
      <c r="J29" s="118">
        <f>ROUND(((ROUND(I29,2)*20)*1/100),2)</f>
        <v>0</v>
      </c>
    </row>
    <row r="30" spans="1:26" ht="18" customHeight="1" x14ac:dyDescent="0.25">
      <c r="A30" s="11"/>
      <c r="B30" s="23"/>
      <c r="C30" s="124"/>
      <c r="D30" s="128"/>
      <c r="E30" s="22"/>
      <c r="F30" s="11"/>
      <c r="G30" s="61">
        <v>23</v>
      </c>
      <c r="H30" s="115" t="s">
        <v>46</v>
      </c>
      <c r="I30" s="88">
        <f>SUM('SO 12637'!K9:'SO 12637'!K194)</f>
        <v>0</v>
      </c>
      <c r="J30" s="119">
        <f>ROUND(((ROUND(I30,2)*0)/100),2)</f>
        <v>0</v>
      </c>
    </row>
    <row r="31" spans="1:26" ht="18" customHeight="1" x14ac:dyDescent="0.25">
      <c r="A31" s="11"/>
      <c r="B31" s="24"/>
      <c r="C31" s="138"/>
      <c r="D31" s="139"/>
      <c r="E31" s="22"/>
      <c r="F31" s="11"/>
      <c r="G31" s="109">
        <v>24</v>
      </c>
      <c r="H31" s="113" t="s">
        <v>36</v>
      </c>
      <c r="I31" s="112"/>
      <c r="J31" s="132">
        <f>SUM(J28:J30)</f>
        <v>0</v>
      </c>
    </row>
    <row r="32" spans="1:26" ht="18" customHeight="1" thickBot="1" x14ac:dyDescent="0.3">
      <c r="A32" s="11"/>
      <c r="B32" s="48"/>
      <c r="C32" s="116"/>
      <c r="D32" s="123"/>
      <c r="E32" s="83"/>
      <c r="F32" s="84"/>
      <c r="G32" s="60" t="s">
        <v>47</v>
      </c>
      <c r="H32" s="116"/>
      <c r="I32" s="123"/>
      <c r="J32" s="120"/>
    </row>
    <row r="33" spans="1:10" ht="18" customHeight="1" thickTop="1" x14ac:dyDescent="0.25">
      <c r="A33" s="11"/>
      <c r="B33" s="100"/>
      <c r="C33" s="101"/>
      <c r="D33" s="140" t="s">
        <v>61</v>
      </c>
      <c r="E33" s="15"/>
      <c r="F33" s="102"/>
      <c r="G33" s="110">
        <v>26</v>
      </c>
      <c r="H33" s="141" t="s">
        <v>62</v>
      </c>
      <c r="I33" s="30"/>
      <c r="J33" s="111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2"/>
      <c r="C40" s="83"/>
      <c r="D40" s="12"/>
      <c r="E40" s="12"/>
      <c r="F40" s="12"/>
      <c r="G40" s="12"/>
      <c r="H40" s="12"/>
      <c r="I40" s="84"/>
      <c r="J40" s="85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RowHeight="15" x14ac:dyDescent="0.2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 x14ac:dyDescent="0.25">
      <c r="A1" s="144" t="s">
        <v>27</v>
      </c>
      <c r="B1" s="143"/>
      <c r="C1" s="143"/>
      <c r="D1" s="144" t="s">
        <v>24</v>
      </c>
      <c r="E1" s="143"/>
      <c r="F1" s="143"/>
      <c r="W1">
        <v>30.126000000000001</v>
      </c>
    </row>
    <row r="2" spans="1:26" x14ac:dyDescent="0.25">
      <c r="A2" s="144" t="s">
        <v>31</v>
      </c>
      <c r="B2" s="143"/>
      <c r="C2" s="143"/>
      <c r="D2" s="144" t="s">
        <v>22</v>
      </c>
      <c r="E2" s="143"/>
      <c r="F2" s="143"/>
    </row>
    <row r="3" spans="1:26" x14ac:dyDescent="0.25">
      <c r="A3" s="144" t="s">
        <v>30</v>
      </c>
      <c r="B3" s="143"/>
      <c r="C3" s="143"/>
      <c r="D3" s="144" t="s">
        <v>67</v>
      </c>
      <c r="E3" s="143"/>
      <c r="F3" s="143"/>
    </row>
    <row r="4" spans="1:26" x14ac:dyDescent="0.25">
      <c r="A4" s="144" t="s">
        <v>1</v>
      </c>
      <c r="B4" s="143"/>
      <c r="C4" s="143"/>
      <c r="D4" s="143"/>
      <c r="E4" s="143"/>
      <c r="F4" s="143"/>
    </row>
    <row r="5" spans="1:26" x14ac:dyDescent="0.25">
      <c r="A5" s="144" t="s">
        <v>21</v>
      </c>
      <c r="B5" s="143"/>
      <c r="C5" s="143"/>
      <c r="D5" s="143"/>
      <c r="E5" s="143"/>
      <c r="F5" s="143"/>
    </row>
    <row r="6" spans="1:26" x14ac:dyDescent="0.25">
      <c r="A6" s="143"/>
      <c r="B6" s="143"/>
      <c r="C6" s="143"/>
      <c r="D6" s="143"/>
      <c r="E6" s="143"/>
      <c r="F6" s="143"/>
    </row>
    <row r="7" spans="1:26" x14ac:dyDescent="0.25">
      <c r="A7" s="143"/>
      <c r="B7" s="143"/>
      <c r="C7" s="143"/>
      <c r="D7" s="143"/>
      <c r="E7" s="143"/>
      <c r="F7" s="143"/>
    </row>
    <row r="8" spans="1:26" x14ac:dyDescent="0.25">
      <c r="A8" s="145" t="s">
        <v>68</v>
      </c>
      <c r="B8" s="143"/>
      <c r="C8" s="143"/>
      <c r="D8" s="143"/>
      <c r="E8" s="143"/>
      <c r="F8" s="143"/>
    </row>
    <row r="9" spans="1:26" x14ac:dyDescent="0.25">
      <c r="A9" s="146" t="s">
        <v>64</v>
      </c>
      <c r="B9" s="146" t="s">
        <v>58</v>
      </c>
      <c r="C9" s="146" t="s">
        <v>59</v>
      </c>
      <c r="D9" s="146" t="s">
        <v>36</v>
      </c>
      <c r="E9" s="146" t="s">
        <v>65</v>
      </c>
      <c r="F9" s="146" t="s">
        <v>66</v>
      </c>
    </row>
    <row r="10" spans="1:26" x14ac:dyDescent="0.25">
      <c r="A10" s="153" t="s">
        <v>69</v>
      </c>
      <c r="B10" s="154"/>
      <c r="C10" s="150"/>
      <c r="D10" s="150"/>
      <c r="E10" s="151"/>
      <c r="F10" s="151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</row>
    <row r="11" spans="1:26" x14ac:dyDescent="0.25">
      <c r="A11" s="155" t="s">
        <v>70</v>
      </c>
      <c r="B11" s="156">
        <f>'SO 12637'!L17</f>
        <v>0</v>
      </c>
      <c r="C11" s="156">
        <f>'SO 12637'!M17</f>
        <v>0</v>
      </c>
      <c r="D11" s="156">
        <f>'SO 12637'!I17</f>
        <v>0</v>
      </c>
      <c r="E11" s="157">
        <f>'SO 12637'!P17</f>
        <v>0</v>
      </c>
      <c r="F11" s="157">
        <f>'SO 12637'!S17</f>
        <v>0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</row>
    <row r="12" spans="1:26" x14ac:dyDescent="0.25">
      <c r="A12" s="155" t="s">
        <v>71</v>
      </c>
      <c r="B12" s="156">
        <f>'SO 12637'!L29</f>
        <v>0</v>
      </c>
      <c r="C12" s="156">
        <f>'SO 12637'!M29</f>
        <v>0</v>
      </c>
      <c r="D12" s="156">
        <f>'SO 12637'!I29</f>
        <v>0</v>
      </c>
      <c r="E12" s="157">
        <f>'SO 12637'!P29</f>
        <v>0</v>
      </c>
      <c r="F12" s="157">
        <f>'SO 12637'!S29</f>
        <v>0</v>
      </c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</row>
    <row r="13" spans="1:26" x14ac:dyDescent="0.25">
      <c r="A13" s="155" t="s">
        <v>72</v>
      </c>
      <c r="B13" s="156">
        <f>'SO 12637'!L41</f>
        <v>0</v>
      </c>
      <c r="C13" s="156">
        <f>'SO 12637'!M41</f>
        <v>0</v>
      </c>
      <c r="D13" s="156">
        <f>'SO 12637'!I41</f>
        <v>0</v>
      </c>
      <c r="E13" s="157">
        <f>'SO 12637'!P41</f>
        <v>0</v>
      </c>
      <c r="F13" s="157">
        <f>'SO 12637'!S41</f>
        <v>0</v>
      </c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</row>
    <row r="14" spans="1:26" x14ac:dyDescent="0.25">
      <c r="A14" s="155" t="s">
        <v>73</v>
      </c>
      <c r="B14" s="156">
        <f>'SO 12637'!L50</f>
        <v>0</v>
      </c>
      <c r="C14" s="156">
        <f>'SO 12637'!M50</f>
        <v>0</v>
      </c>
      <c r="D14" s="156">
        <f>'SO 12637'!I50</f>
        <v>0</v>
      </c>
      <c r="E14" s="157">
        <f>'SO 12637'!P50</f>
        <v>0</v>
      </c>
      <c r="F14" s="157">
        <f>'SO 12637'!S50</f>
        <v>0</v>
      </c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</row>
    <row r="15" spans="1:26" x14ac:dyDescent="0.25">
      <c r="A15" s="155" t="s">
        <v>74</v>
      </c>
      <c r="B15" s="156">
        <f>'SO 12637'!L63</f>
        <v>0</v>
      </c>
      <c r="C15" s="156">
        <f>'SO 12637'!M63</f>
        <v>0</v>
      </c>
      <c r="D15" s="156">
        <f>'SO 12637'!I63</f>
        <v>0</v>
      </c>
      <c r="E15" s="157">
        <f>'SO 12637'!P63</f>
        <v>0</v>
      </c>
      <c r="F15" s="157">
        <f>'SO 12637'!S63</f>
        <v>0</v>
      </c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</row>
    <row r="16" spans="1:26" x14ac:dyDescent="0.25">
      <c r="A16" s="155" t="s">
        <v>75</v>
      </c>
      <c r="B16" s="156">
        <f>'SO 12637'!L77</f>
        <v>0</v>
      </c>
      <c r="C16" s="156">
        <f>'SO 12637'!M77</f>
        <v>0</v>
      </c>
      <c r="D16" s="156">
        <f>'SO 12637'!I77</f>
        <v>0</v>
      </c>
      <c r="E16" s="157">
        <f>'SO 12637'!P77</f>
        <v>0</v>
      </c>
      <c r="F16" s="157">
        <f>'SO 12637'!S77</f>
        <v>0</v>
      </c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</row>
    <row r="17" spans="1:26" x14ac:dyDescent="0.25">
      <c r="A17" s="155" t="s">
        <v>76</v>
      </c>
      <c r="B17" s="156">
        <f>'SO 12637'!L81</f>
        <v>0</v>
      </c>
      <c r="C17" s="156">
        <f>'SO 12637'!M81</f>
        <v>0</v>
      </c>
      <c r="D17" s="156">
        <f>'SO 12637'!I81</f>
        <v>0</v>
      </c>
      <c r="E17" s="157">
        <f>'SO 12637'!P81</f>
        <v>0</v>
      </c>
      <c r="F17" s="157">
        <f>'SO 12637'!S81</f>
        <v>0</v>
      </c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</row>
    <row r="18" spans="1:26" x14ac:dyDescent="0.25">
      <c r="A18" s="2" t="s">
        <v>69</v>
      </c>
      <c r="B18" s="158">
        <f>'SO 12637'!L83</f>
        <v>0</v>
      </c>
      <c r="C18" s="158">
        <f>'SO 12637'!M83</f>
        <v>0</v>
      </c>
      <c r="D18" s="158">
        <f>'SO 12637'!I83</f>
        <v>0</v>
      </c>
      <c r="E18" s="159">
        <f>'SO 12637'!P83</f>
        <v>0</v>
      </c>
      <c r="F18" s="159">
        <f>'SO 12637'!S83</f>
        <v>0</v>
      </c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</row>
    <row r="19" spans="1:26" x14ac:dyDescent="0.25">
      <c r="A19" s="1"/>
      <c r="B19" s="148"/>
      <c r="C19" s="148"/>
      <c r="D19" s="148"/>
      <c r="E19" s="147"/>
      <c r="F19" s="147"/>
    </row>
    <row r="20" spans="1:26" x14ac:dyDescent="0.25">
      <c r="A20" s="2" t="s">
        <v>77</v>
      </c>
      <c r="B20" s="158"/>
      <c r="C20" s="156"/>
      <c r="D20" s="156"/>
      <c r="E20" s="157"/>
      <c r="F20" s="157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</row>
    <row r="21" spans="1:26" x14ac:dyDescent="0.25">
      <c r="A21" s="155" t="s">
        <v>78</v>
      </c>
      <c r="B21" s="156">
        <f>'SO 12637'!L98</f>
        <v>0</v>
      </c>
      <c r="C21" s="156">
        <f>'SO 12637'!M98</f>
        <v>0</v>
      </c>
      <c r="D21" s="156">
        <f>'SO 12637'!I98</f>
        <v>0</v>
      </c>
      <c r="E21" s="157">
        <f>'SO 12637'!P98</f>
        <v>0</v>
      </c>
      <c r="F21" s="157">
        <f>'SO 12637'!S98</f>
        <v>0</v>
      </c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</row>
    <row r="22" spans="1:26" x14ac:dyDescent="0.25">
      <c r="A22" s="155" t="s">
        <v>79</v>
      </c>
      <c r="B22" s="156">
        <f>'SO 12637'!L123</f>
        <v>0</v>
      </c>
      <c r="C22" s="156">
        <f>'SO 12637'!M123</f>
        <v>0</v>
      </c>
      <c r="D22" s="156">
        <f>'SO 12637'!I123</f>
        <v>0</v>
      </c>
      <c r="E22" s="157">
        <f>'SO 12637'!P123</f>
        <v>0</v>
      </c>
      <c r="F22" s="157">
        <f>'SO 12637'!S123</f>
        <v>0</v>
      </c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</row>
    <row r="23" spans="1:26" x14ac:dyDescent="0.25">
      <c r="A23" s="155" t="s">
        <v>80</v>
      </c>
      <c r="B23" s="156">
        <f>'SO 12637'!L131</f>
        <v>0</v>
      </c>
      <c r="C23" s="156">
        <f>'SO 12637'!M131</f>
        <v>0</v>
      </c>
      <c r="D23" s="156">
        <f>'SO 12637'!I131</f>
        <v>0</v>
      </c>
      <c r="E23" s="157">
        <f>'SO 12637'!P131</f>
        <v>0</v>
      </c>
      <c r="F23" s="157">
        <f>'SO 12637'!S131</f>
        <v>0</v>
      </c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</row>
    <row r="24" spans="1:26" x14ac:dyDescent="0.25">
      <c r="A24" s="155" t="s">
        <v>81</v>
      </c>
      <c r="B24" s="156">
        <f>'SO 12637'!L141</f>
        <v>0</v>
      </c>
      <c r="C24" s="156">
        <f>'SO 12637'!M141</f>
        <v>0</v>
      </c>
      <c r="D24" s="156">
        <f>'SO 12637'!I141</f>
        <v>0</v>
      </c>
      <c r="E24" s="157">
        <f>'SO 12637'!P141</f>
        <v>0</v>
      </c>
      <c r="F24" s="157">
        <f>'SO 12637'!S141</f>
        <v>0</v>
      </c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</row>
    <row r="25" spans="1:26" x14ac:dyDescent="0.25">
      <c r="A25" s="155" t="s">
        <v>82</v>
      </c>
      <c r="B25" s="156">
        <f>'SO 12637'!L146</f>
        <v>0</v>
      </c>
      <c r="C25" s="156">
        <f>'SO 12637'!M146</f>
        <v>0</v>
      </c>
      <c r="D25" s="156">
        <f>'SO 12637'!I146</f>
        <v>0</v>
      </c>
      <c r="E25" s="157">
        <f>'SO 12637'!P146</f>
        <v>0</v>
      </c>
      <c r="F25" s="157">
        <f>'SO 12637'!S146</f>
        <v>0</v>
      </c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</row>
    <row r="26" spans="1:26" x14ac:dyDescent="0.25">
      <c r="A26" s="155" t="s">
        <v>83</v>
      </c>
      <c r="B26" s="156">
        <f>'SO 12637'!L157</f>
        <v>0</v>
      </c>
      <c r="C26" s="156">
        <f>'SO 12637'!M157</f>
        <v>0</v>
      </c>
      <c r="D26" s="156">
        <f>'SO 12637'!I157</f>
        <v>0</v>
      </c>
      <c r="E26" s="157">
        <f>'SO 12637'!P157</f>
        <v>0</v>
      </c>
      <c r="F26" s="157">
        <f>'SO 12637'!S157</f>
        <v>0</v>
      </c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</row>
    <row r="27" spans="1:26" x14ac:dyDescent="0.25">
      <c r="A27" s="155" t="s">
        <v>84</v>
      </c>
      <c r="B27" s="156">
        <f>'SO 12637'!L168</f>
        <v>0</v>
      </c>
      <c r="C27" s="156">
        <f>'SO 12637'!M168</f>
        <v>0</v>
      </c>
      <c r="D27" s="156">
        <f>'SO 12637'!I168</f>
        <v>0</v>
      </c>
      <c r="E27" s="157">
        <f>'SO 12637'!P168</f>
        <v>0</v>
      </c>
      <c r="F27" s="157">
        <f>'SO 12637'!S168</f>
        <v>0</v>
      </c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</row>
    <row r="28" spans="1:26" x14ac:dyDescent="0.25">
      <c r="A28" s="155" t="s">
        <v>85</v>
      </c>
      <c r="B28" s="156">
        <f>'SO 12637'!L174</f>
        <v>0</v>
      </c>
      <c r="C28" s="156">
        <f>'SO 12637'!M174</f>
        <v>0</v>
      </c>
      <c r="D28" s="156">
        <f>'SO 12637'!I174</f>
        <v>0</v>
      </c>
      <c r="E28" s="157">
        <f>'SO 12637'!P174</f>
        <v>0</v>
      </c>
      <c r="F28" s="157">
        <f>'SO 12637'!S174</f>
        <v>0</v>
      </c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</row>
    <row r="29" spans="1:26" x14ac:dyDescent="0.25">
      <c r="A29" s="155" t="s">
        <v>86</v>
      </c>
      <c r="B29" s="156">
        <f>'SO 12637'!L182</f>
        <v>0</v>
      </c>
      <c r="C29" s="156">
        <f>'SO 12637'!M182</f>
        <v>0</v>
      </c>
      <c r="D29" s="156">
        <f>'SO 12637'!I182</f>
        <v>0</v>
      </c>
      <c r="E29" s="157">
        <f>'SO 12637'!P182</f>
        <v>0</v>
      </c>
      <c r="F29" s="157">
        <f>'SO 12637'!S182</f>
        <v>0</v>
      </c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</row>
    <row r="30" spans="1:26" x14ac:dyDescent="0.25">
      <c r="A30" s="155" t="s">
        <v>87</v>
      </c>
      <c r="B30" s="156">
        <f>'SO 12637'!L187</f>
        <v>0</v>
      </c>
      <c r="C30" s="156">
        <f>'SO 12637'!M187</f>
        <v>0</v>
      </c>
      <c r="D30" s="156">
        <f>'SO 12637'!I187</f>
        <v>0</v>
      </c>
      <c r="E30" s="157">
        <f>'SO 12637'!P187</f>
        <v>0</v>
      </c>
      <c r="F30" s="157">
        <f>'SO 12637'!S187</f>
        <v>0</v>
      </c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</row>
    <row r="31" spans="1:26" x14ac:dyDescent="0.25">
      <c r="A31" s="155" t="s">
        <v>88</v>
      </c>
      <c r="B31" s="156">
        <f>'SO 12637'!L192</f>
        <v>0</v>
      </c>
      <c r="C31" s="156">
        <f>'SO 12637'!M192</f>
        <v>0</v>
      </c>
      <c r="D31" s="156">
        <f>'SO 12637'!I192</f>
        <v>0</v>
      </c>
      <c r="E31" s="157">
        <f>'SO 12637'!P192</f>
        <v>0</v>
      </c>
      <c r="F31" s="157">
        <f>'SO 12637'!S192</f>
        <v>0</v>
      </c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</row>
    <row r="32" spans="1:26" x14ac:dyDescent="0.25">
      <c r="A32" s="2" t="s">
        <v>77</v>
      </c>
      <c r="B32" s="158">
        <f>'SO 12637'!L194</f>
        <v>0</v>
      </c>
      <c r="C32" s="158">
        <f>'SO 12637'!M194</f>
        <v>0</v>
      </c>
      <c r="D32" s="158">
        <f>'SO 12637'!I194</f>
        <v>0</v>
      </c>
      <c r="E32" s="159">
        <f>'SO 12637'!P194</f>
        <v>0</v>
      </c>
      <c r="F32" s="159">
        <f>'SO 12637'!S194</f>
        <v>0</v>
      </c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</row>
    <row r="33" spans="1:26" x14ac:dyDescent="0.25">
      <c r="A33" s="1"/>
      <c r="B33" s="148"/>
      <c r="C33" s="148"/>
      <c r="D33" s="148"/>
      <c r="E33" s="147"/>
      <c r="F33" s="147"/>
    </row>
    <row r="34" spans="1:26" x14ac:dyDescent="0.25">
      <c r="A34" s="2" t="s">
        <v>89</v>
      </c>
      <c r="B34" s="158">
        <f>'SO 12637'!L195</f>
        <v>0</v>
      </c>
      <c r="C34" s="158">
        <f>'SO 12637'!M195</f>
        <v>0</v>
      </c>
      <c r="D34" s="158">
        <f>'SO 12637'!I195</f>
        <v>0</v>
      </c>
      <c r="E34" s="159">
        <f>'SO 12637'!P195</f>
        <v>0</v>
      </c>
      <c r="F34" s="159">
        <f>'SO 12637'!S195</f>
        <v>0</v>
      </c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</row>
    <row r="35" spans="1:26" x14ac:dyDescent="0.25">
      <c r="A35" s="1"/>
      <c r="B35" s="148"/>
      <c r="C35" s="148"/>
      <c r="D35" s="148"/>
      <c r="E35" s="147"/>
      <c r="F35" s="147"/>
    </row>
    <row r="36" spans="1:26" x14ac:dyDescent="0.25">
      <c r="A36" s="1"/>
      <c r="B36" s="148"/>
      <c r="C36" s="148"/>
      <c r="D36" s="148"/>
      <c r="E36" s="147"/>
      <c r="F36" s="147"/>
    </row>
    <row r="37" spans="1:26" x14ac:dyDescent="0.25">
      <c r="A37" s="1"/>
      <c r="B37" s="148"/>
      <c r="C37" s="148"/>
      <c r="D37" s="148"/>
      <c r="E37" s="147"/>
      <c r="F37" s="147"/>
    </row>
    <row r="38" spans="1:26" x14ac:dyDescent="0.25">
      <c r="A38" s="1"/>
      <c r="B38" s="148"/>
      <c r="C38" s="148"/>
      <c r="D38" s="148"/>
      <c r="E38" s="147"/>
      <c r="F38" s="147"/>
    </row>
    <row r="39" spans="1:26" x14ac:dyDescent="0.25">
      <c r="A39" s="1"/>
      <c r="B39" s="148"/>
      <c r="C39" s="148"/>
      <c r="D39" s="148"/>
      <c r="E39" s="147"/>
      <c r="F39" s="147"/>
    </row>
    <row r="40" spans="1:26" x14ac:dyDescent="0.25">
      <c r="A40" s="1"/>
      <c r="B40" s="148"/>
      <c r="C40" s="148"/>
      <c r="D40" s="148"/>
      <c r="E40" s="147"/>
      <c r="F40" s="147"/>
    </row>
    <row r="41" spans="1:26" x14ac:dyDescent="0.25">
      <c r="A41" s="1"/>
      <c r="B41" s="148"/>
      <c r="C41" s="148"/>
      <c r="D41" s="148"/>
      <c r="E41" s="147"/>
      <c r="F41" s="147"/>
    </row>
    <row r="42" spans="1:26" x14ac:dyDescent="0.25">
      <c r="A42" s="1"/>
      <c r="B42" s="148"/>
      <c r="C42" s="148"/>
      <c r="D42" s="148"/>
      <c r="E42" s="147"/>
      <c r="F42" s="147"/>
    </row>
    <row r="43" spans="1:26" x14ac:dyDescent="0.25">
      <c r="A43" s="1"/>
      <c r="B43" s="148"/>
      <c r="C43" s="148"/>
      <c r="D43" s="148"/>
      <c r="E43" s="147"/>
      <c r="F43" s="147"/>
    </row>
    <row r="44" spans="1:26" x14ac:dyDescent="0.25">
      <c r="A44" s="1"/>
      <c r="B44" s="148"/>
      <c r="C44" s="148"/>
      <c r="D44" s="148"/>
      <c r="E44" s="147"/>
      <c r="F44" s="147"/>
    </row>
    <row r="45" spans="1:26" x14ac:dyDescent="0.25">
      <c r="A45" s="1"/>
      <c r="B45" s="148"/>
      <c r="C45" s="148"/>
      <c r="D45" s="148"/>
      <c r="E45" s="147"/>
      <c r="F45" s="147"/>
    </row>
    <row r="46" spans="1:26" x14ac:dyDescent="0.25">
      <c r="A46" s="1"/>
      <c r="B46" s="148"/>
      <c r="C46" s="148"/>
      <c r="D46" s="148"/>
      <c r="E46" s="147"/>
      <c r="F46" s="147"/>
    </row>
    <row r="47" spans="1:26" x14ac:dyDescent="0.25">
      <c r="A47" s="1"/>
      <c r="B47" s="148"/>
      <c r="C47" s="148"/>
      <c r="D47" s="148"/>
      <c r="E47" s="147"/>
      <c r="F47" s="147"/>
    </row>
    <row r="48" spans="1:26" x14ac:dyDescent="0.25">
      <c r="A48" s="1"/>
      <c r="B48" s="148"/>
      <c r="C48" s="148"/>
      <c r="D48" s="148"/>
      <c r="E48" s="147"/>
      <c r="F48" s="147"/>
    </row>
    <row r="49" spans="1:6" x14ac:dyDescent="0.25">
      <c r="A49" s="1"/>
      <c r="B49" s="148"/>
      <c r="C49" s="148"/>
      <c r="D49" s="148"/>
      <c r="E49" s="147"/>
      <c r="F49" s="147"/>
    </row>
    <row r="50" spans="1:6" x14ac:dyDescent="0.25">
      <c r="A50" s="1"/>
      <c r="B50" s="148"/>
      <c r="C50" s="148"/>
      <c r="D50" s="148"/>
      <c r="E50" s="147"/>
      <c r="F50" s="147"/>
    </row>
    <row r="51" spans="1:6" x14ac:dyDescent="0.25">
      <c r="A51" s="1"/>
      <c r="B51" s="148"/>
      <c r="C51" s="148"/>
      <c r="D51" s="148"/>
      <c r="E51" s="147"/>
      <c r="F51" s="147"/>
    </row>
    <row r="52" spans="1:6" x14ac:dyDescent="0.25">
      <c r="A52" s="1"/>
      <c r="B52" s="148"/>
      <c r="C52" s="148"/>
      <c r="D52" s="148"/>
      <c r="E52" s="147"/>
      <c r="F52" s="147"/>
    </row>
    <row r="53" spans="1:6" x14ac:dyDescent="0.25">
      <c r="A53" s="1"/>
      <c r="B53" s="148"/>
      <c r="C53" s="148"/>
      <c r="D53" s="148"/>
      <c r="E53" s="147"/>
      <c r="F53" s="147"/>
    </row>
    <row r="54" spans="1:6" x14ac:dyDescent="0.25">
      <c r="A54" s="1"/>
      <c r="B54" s="148"/>
      <c r="C54" s="148"/>
      <c r="D54" s="148"/>
      <c r="E54" s="147"/>
      <c r="F54" s="147"/>
    </row>
    <row r="55" spans="1:6" x14ac:dyDescent="0.25">
      <c r="A55" s="1"/>
      <c r="B55" s="148"/>
      <c r="C55" s="148"/>
      <c r="D55" s="148"/>
      <c r="E55" s="147"/>
      <c r="F55" s="147"/>
    </row>
    <row r="56" spans="1:6" x14ac:dyDescent="0.25">
      <c r="A56" s="1"/>
      <c r="B56" s="148"/>
      <c r="C56" s="148"/>
      <c r="D56" s="148"/>
      <c r="E56" s="147"/>
      <c r="F56" s="147"/>
    </row>
    <row r="57" spans="1:6" x14ac:dyDescent="0.25">
      <c r="A57" s="1"/>
      <c r="B57" s="148"/>
      <c r="C57" s="148"/>
      <c r="D57" s="148"/>
      <c r="E57" s="147"/>
      <c r="F57" s="147"/>
    </row>
    <row r="58" spans="1:6" x14ac:dyDescent="0.25">
      <c r="A58" s="1"/>
      <c r="B58" s="148"/>
      <c r="C58" s="148"/>
      <c r="D58" s="148"/>
      <c r="E58" s="147"/>
      <c r="F58" s="147"/>
    </row>
    <row r="59" spans="1:6" x14ac:dyDescent="0.25">
      <c r="A59" s="1"/>
      <c r="B59" s="148"/>
      <c r="C59" s="148"/>
      <c r="D59" s="148"/>
      <c r="E59" s="147"/>
      <c r="F59" s="147"/>
    </row>
    <row r="60" spans="1:6" x14ac:dyDescent="0.25">
      <c r="A60" s="1"/>
      <c r="B60" s="148"/>
      <c r="C60" s="148"/>
      <c r="D60" s="148"/>
      <c r="E60" s="147"/>
      <c r="F60" s="147"/>
    </row>
    <row r="61" spans="1:6" x14ac:dyDescent="0.25">
      <c r="A61" s="1"/>
      <c r="B61" s="148"/>
      <c r="C61" s="148"/>
      <c r="D61" s="148"/>
      <c r="E61" s="147"/>
      <c r="F61" s="147"/>
    </row>
    <row r="62" spans="1:6" x14ac:dyDescent="0.25">
      <c r="A62" s="1"/>
      <c r="B62" s="148"/>
      <c r="C62" s="148"/>
      <c r="D62" s="148"/>
      <c r="E62" s="147"/>
      <c r="F62" s="147"/>
    </row>
    <row r="63" spans="1:6" x14ac:dyDescent="0.25">
      <c r="A63" s="1"/>
      <c r="B63" s="148"/>
      <c r="C63" s="148"/>
      <c r="D63" s="148"/>
      <c r="E63" s="147"/>
      <c r="F63" s="147"/>
    </row>
    <row r="64" spans="1:6" x14ac:dyDescent="0.25">
      <c r="A64" s="1"/>
      <c r="B64" s="148"/>
      <c r="C64" s="148"/>
      <c r="D64" s="148"/>
      <c r="E64" s="147"/>
      <c r="F64" s="147"/>
    </row>
    <row r="65" spans="1:6" x14ac:dyDescent="0.25">
      <c r="A65" s="1"/>
      <c r="B65" s="148"/>
      <c r="C65" s="148"/>
      <c r="D65" s="148"/>
      <c r="E65" s="147"/>
      <c r="F65" s="147"/>
    </row>
    <row r="66" spans="1:6" x14ac:dyDescent="0.25">
      <c r="A66" s="1"/>
      <c r="B66" s="148"/>
      <c r="C66" s="148"/>
      <c r="D66" s="148"/>
      <c r="E66" s="147"/>
      <c r="F66" s="147"/>
    </row>
    <row r="67" spans="1:6" x14ac:dyDescent="0.25">
      <c r="A67" s="1"/>
      <c r="B67" s="148"/>
      <c r="C67" s="148"/>
      <c r="D67" s="148"/>
      <c r="E67" s="147"/>
      <c r="F67" s="147"/>
    </row>
    <row r="68" spans="1:6" x14ac:dyDescent="0.25">
      <c r="A68" s="1"/>
      <c r="B68" s="148"/>
      <c r="C68" s="148"/>
      <c r="D68" s="148"/>
      <c r="E68" s="147"/>
      <c r="F68" s="147"/>
    </row>
    <row r="69" spans="1:6" x14ac:dyDescent="0.25">
      <c r="A69" s="1"/>
      <c r="B69" s="148"/>
      <c r="C69" s="148"/>
      <c r="D69" s="148"/>
      <c r="E69" s="147"/>
      <c r="F69" s="147"/>
    </row>
    <row r="70" spans="1:6" x14ac:dyDescent="0.25">
      <c r="A70" s="1"/>
      <c r="B70" s="148"/>
      <c r="C70" s="148"/>
      <c r="D70" s="148"/>
      <c r="E70" s="147"/>
      <c r="F70" s="147"/>
    </row>
    <row r="71" spans="1:6" x14ac:dyDescent="0.25">
      <c r="A71" s="1"/>
      <c r="B71" s="148"/>
      <c r="C71" s="148"/>
      <c r="D71" s="148"/>
      <c r="E71" s="147"/>
      <c r="F71" s="147"/>
    </row>
    <row r="72" spans="1:6" x14ac:dyDescent="0.25">
      <c r="A72" s="1"/>
      <c r="B72" s="148"/>
      <c r="C72" s="148"/>
      <c r="D72" s="148"/>
      <c r="E72" s="147"/>
      <c r="F72" s="147"/>
    </row>
    <row r="73" spans="1:6" x14ac:dyDescent="0.25">
      <c r="A73" s="1"/>
      <c r="B73" s="148"/>
      <c r="C73" s="148"/>
      <c r="D73" s="148"/>
      <c r="E73" s="147"/>
      <c r="F73" s="147"/>
    </row>
    <row r="74" spans="1:6" x14ac:dyDescent="0.25">
      <c r="A74" s="1"/>
      <c r="B74" s="148"/>
      <c r="C74" s="148"/>
      <c r="D74" s="148"/>
      <c r="E74" s="147"/>
      <c r="F74" s="147"/>
    </row>
    <row r="75" spans="1:6" x14ac:dyDescent="0.25">
      <c r="A75" s="1"/>
      <c r="B75" s="148"/>
      <c r="C75" s="148"/>
      <c r="D75" s="148"/>
      <c r="E75" s="147"/>
      <c r="F75" s="147"/>
    </row>
    <row r="76" spans="1:6" x14ac:dyDescent="0.25">
      <c r="A76" s="1"/>
      <c r="B76" s="148"/>
      <c r="C76" s="148"/>
      <c r="D76" s="148"/>
      <c r="E76" s="147"/>
      <c r="F76" s="147"/>
    </row>
    <row r="77" spans="1:6" x14ac:dyDescent="0.25">
      <c r="A77" s="1"/>
      <c r="B77" s="148"/>
      <c r="C77" s="148"/>
      <c r="D77" s="148"/>
      <c r="E77" s="147"/>
      <c r="F77" s="147"/>
    </row>
    <row r="78" spans="1:6" x14ac:dyDescent="0.25">
      <c r="A78" s="1"/>
      <c r="B78" s="148"/>
      <c r="C78" s="148"/>
      <c r="D78" s="148"/>
      <c r="E78" s="147"/>
      <c r="F78" s="147"/>
    </row>
    <row r="79" spans="1:6" x14ac:dyDescent="0.25">
      <c r="A79" s="1"/>
      <c r="B79" s="148"/>
      <c r="C79" s="148"/>
      <c r="D79" s="148"/>
      <c r="E79" s="147"/>
      <c r="F79" s="147"/>
    </row>
    <row r="80" spans="1:6" x14ac:dyDescent="0.25">
      <c r="A80" s="1"/>
      <c r="B80" s="148"/>
      <c r="C80" s="148"/>
      <c r="D80" s="148"/>
      <c r="E80" s="147"/>
      <c r="F80" s="147"/>
    </row>
    <row r="81" spans="1:6" x14ac:dyDescent="0.25">
      <c r="A81" s="1"/>
      <c r="B81" s="148"/>
      <c r="C81" s="148"/>
      <c r="D81" s="148"/>
      <c r="E81" s="147"/>
      <c r="F81" s="147"/>
    </row>
    <row r="82" spans="1:6" x14ac:dyDescent="0.25">
      <c r="A82" s="1"/>
      <c r="B82" s="148"/>
      <c r="C82" s="148"/>
      <c r="D82" s="148"/>
      <c r="E82" s="147"/>
      <c r="F82" s="147"/>
    </row>
    <row r="83" spans="1:6" x14ac:dyDescent="0.25">
      <c r="A83" s="1"/>
      <c r="B83" s="148"/>
      <c r="C83" s="148"/>
      <c r="D83" s="148"/>
      <c r="E83" s="147"/>
      <c r="F83" s="147"/>
    </row>
    <row r="84" spans="1:6" x14ac:dyDescent="0.25">
      <c r="A84" s="1"/>
      <c r="B84" s="148"/>
      <c r="C84" s="148"/>
      <c r="D84" s="148"/>
      <c r="E84" s="147"/>
      <c r="F84" s="147"/>
    </row>
    <row r="85" spans="1:6" x14ac:dyDescent="0.25">
      <c r="A85" s="1"/>
      <c r="B85" s="148"/>
      <c r="C85" s="148"/>
      <c r="D85" s="148"/>
      <c r="E85" s="147"/>
      <c r="F85" s="147"/>
    </row>
    <row r="86" spans="1:6" x14ac:dyDescent="0.25">
      <c r="A86" s="1"/>
      <c r="B86" s="148"/>
      <c r="C86" s="148"/>
      <c r="D86" s="148"/>
      <c r="E86" s="147"/>
      <c r="F86" s="147"/>
    </row>
    <row r="87" spans="1:6" x14ac:dyDescent="0.25">
      <c r="A87" s="1"/>
      <c r="B87" s="148"/>
      <c r="C87" s="148"/>
      <c r="D87" s="148"/>
      <c r="E87" s="147"/>
      <c r="F87" s="147"/>
    </row>
    <row r="88" spans="1:6" x14ac:dyDescent="0.25">
      <c r="A88" s="1"/>
      <c r="B88" s="148"/>
      <c r="C88" s="148"/>
      <c r="D88" s="148"/>
      <c r="E88" s="147"/>
      <c r="F88" s="147"/>
    </row>
    <row r="89" spans="1:6" x14ac:dyDescent="0.25">
      <c r="A89" s="1"/>
      <c r="B89" s="148"/>
      <c r="C89" s="148"/>
      <c r="D89" s="148"/>
      <c r="E89" s="147"/>
      <c r="F89" s="147"/>
    </row>
    <row r="90" spans="1:6" x14ac:dyDescent="0.25">
      <c r="A90" s="1"/>
      <c r="B90" s="148"/>
      <c r="C90" s="148"/>
      <c r="D90" s="148"/>
      <c r="E90" s="147"/>
      <c r="F90" s="147"/>
    </row>
    <row r="91" spans="1:6" x14ac:dyDescent="0.25">
      <c r="A91" s="1"/>
      <c r="B91" s="148"/>
      <c r="C91" s="148"/>
      <c r="D91" s="148"/>
      <c r="E91" s="147"/>
      <c r="F91" s="147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5"/>
  <sheetViews>
    <sheetView workbookViewId="0">
      <pane ySplit="8" topLeftCell="A177" activePane="bottomLeft" state="frozen"/>
      <selection pane="bottomLeft" activeCell="D186" sqref="D186"/>
    </sheetView>
  </sheetViews>
  <sheetFormatPr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9.7109375" customWidth="1"/>
    <col min="7" max="7" width="11.7109375" customWidth="1"/>
    <col min="8" max="8" width="9.7109375" hidden="1" customWidth="1"/>
    <col min="9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</cols>
  <sheetData>
    <row r="1" spans="1:26" x14ac:dyDescent="0.25">
      <c r="A1" s="3"/>
      <c r="B1" s="5" t="s">
        <v>27</v>
      </c>
      <c r="C1" s="3"/>
      <c r="D1" s="3"/>
      <c r="E1" s="5" t="s">
        <v>24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31</v>
      </c>
      <c r="C2" s="3"/>
      <c r="D2" s="3"/>
      <c r="E2" s="5" t="s">
        <v>22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30</v>
      </c>
      <c r="C3" s="3"/>
      <c r="D3" s="3"/>
      <c r="E3" s="5" t="s">
        <v>67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21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3" t="s">
        <v>90</v>
      </c>
      <c r="B8" s="163" t="s">
        <v>91</v>
      </c>
      <c r="C8" s="163" t="s">
        <v>92</v>
      </c>
      <c r="D8" s="163" t="s">
        <v>93</v>
      </c>
      <c r="E8" s="163" t="s">
        <v>94</v>
      </c>
      <c r="F8" s="163" t="s">
        <v>95</v>
      </c>
      <c r="G8" s="163" t="s">
        <v>96</v>
      </c>
      <c r="H8" s="163" t="s">
        <v>59</v>
      </c>
      <c r="I8" s="163" t="s">
        <v>97</v>
      </c>
      <c r="J8" s="163"/>
      <c r="K8" s="163"/>
      <c r="L8" s="163"/>
      <c r="M8" s="163"/>
      <c r="N8" s="163"/>
      <c r="O8" s="163"/>
      <c r="P8" s="163" t="s">
        <v>98</v>
      </c>
      <c r="Q8" s="160"/>
      <c r="R8" s="160"/>
      <c r="S8" s="163" t="s">
        <v>99</v>
      </c>
      <c r="T8" s="161"/>
      <c r="U8" s="161"/>
      <c r="V8" s="161"/>
      <c r="W8" s="161"/>
      <c r="X8" s="161"/>
      <c r="Y8" s="161"/>
      <c r="Z8" s="161"/>
    </row>
    <row r="9" spans="1:26" x14ac:dyDescent="0.25">
      <c r="A9" s="149"/>
      <c r="B9" s="149"/>
      <c r="C9" s="164"/>
      <c r="D9" s="153" t="s">
        <v>69</v>
      </c>
      <c r="E9" s="149"/>
      <c r="F9" s="165"/>
      <c r="G9" s="150"/>
      <c r="H9" s="150"/>
      <c r="I9" s="150"/>
      <c r="J9" s="149"/>
      <c r="K9" s="149"/>
      <c r="L9" s="149"/>
      <c r="M9" s="149"/>
      <c r="N9" s="149"/>
      <c r="O9" s="149"/>
      <c r="P9" s="149"/>
      <c r="Q9" s="152"/>
      <c r="R9" s="152"/>
      <c r="S9" s="149"/>
      <c r="T9" s="152"/>
      <c r="U9" s="152"/>
      <c r="V9" s="152"/>
      <c r="W9" s="152"/>
      <c r="X9" s="152"/>
      <c r="Y9" s="152"/>
      <c r="Z9" s="152"/>
    </row>
    <row r="10" spans="1:26" x14ac:dyDescent="0.25">
      <c r="A10" s="155"/>
      <c r="B10" s="155"/>
      <c r="C10" s="155"/>
      <c r="D10" s="155" t="s">
        <v>70</v>
      </c>
      <c r="E10" s="155"/>
      <c r="F10" s="166"/>
      <c r="G10" s="156"/>
      <c r="H10" s="156"/>
      <c r="I10" s="156"/>
      <c r="J10" s="155"/>
      <c r="K10" s="155"/>
      <c r="L10" s="155"/>
      <c r="M10" s="155"/>
      <c r="N10" s="155"/>
      <c r="O10" s="155"/>
      <c r="P10" s="155"/>
      <c r="Q10" s="152"/>
      <c r="R10" s="152"/>
      <c r="S10" s="155"/>
      <c r="T10" s="152"/>
      <c r="U10" s="152"/>
      <c r="V10" s="152"/>
      <c r="W10" s="152"/>
      <c r="X10" s="152"/>
      <c r="Y10" s="152"/>
      <c r="Z10" s="152"/>
    </row>
    <row r="11" spans="1:26" ht="24.95" customHeight="1" x14ac:dyDescent="0.25">
      <c r="A11" s="170"/>
      <c r="B11" s="167" t="s">
        <v>100</v>
      </c>
      <c r="C11" s="171" t="s">
        <v>101</v>
      </c>
      <c r="D11" s="167" t="s">
        <v>102</v>
      </c>
      <c r="E11" s="167" t="s">
        <v>103</v>
      </c>
      <c r="F11" s="168">
        <v>19.7</v>
      </c>
      <c r="G11" s="169"/>
      <c r="H11" s="169"/>
      <c r="I11" s="169">
        <f t="shared" ref="I11:I16" si="0">ROUND(F11*(G11+H11),2)</f>
        <v>0</v>
      </c>
      <c r="J11" s="167">
        <f t="shared" ref="J11:J16" si="1">ROUND(F11*(N11),2)</f>
        <v>474.38</v>
      </c>
      <c r="K11" s="1">
        <f t="shared" ref="K11:K16" si="2">ROUND(F11*(O11),2)</f>
        <v>0</v>
      </c>
      <c r="L11" s="1">
        <f t="shared" ref="L11:L16" si="3">ROUND(F11*(G11),2)</f>
        <v>0</v>
      </c>
      <c r="M11" s="1"/>
      <c r="N11" s="1">
        <v>24.08</v>
      </c>
      <c r="O11" s="1"/>
      <c r="P11" s="166"/>
      <c r="Q11" s="172"/>
      <c r="R11" s="172"/>
      <c r="S11" s="166"/>
      <c r="Z11">
        <v>0</v>
      </c>
    </row>
    <row r="12" spans="1:26" ht="35.1" customHeight="1" x14ac:dyDescent="0.25">
      <c r="A12" s="170"/>
      <c r="B12" s="167" t="s">
        <v>100</v>
      </c>
      <c r="C12" s="171" t="s">
        <v>104</v>
      </c>
      <c r="D12" s="167" t="s">
        <v>105</v>
      </c>
      <c r="E12" s="167" t="s">
        <v>103</v>
      </c>
      <c r="F12" s="168">
        <v>19.7</v>
      </c>
      <c r="G12" s="169"/>
      <c r="H12" s="169"/>
      <c r="I12" s="169">
        <f t="shared" si="0"/>
        <v>0</v>
      </c>
      <c r="J12" s="167">
        <f t="shared" si="1"/>
        <v>134.35</v>
      </c>
      <c r="K12" s="1">
        <f t="shared" si="2"/>
        <v>0</v>
      </c>
      <c r="L12" s="1">
        <f t="shared" si="3"/>
        <v>0</v>
      </c>
      <c r="M12" s="1"/>
      <c r="N12" s="1">
        <v>6.82</v>
      </c>
      <c r="O12" s="1"/>
      <c r="P12" s="166"/>
      <c r="Q12" s="172"/>
      <c r="R12" s="172"/>
      <c r="S12" s="166"/>
      <c r="Z12">
        <v>0</v>
      </c>
    </row>
    <row r="13" spans="1:26" ht="24.95" customHeight="1" x14ac:dyDescent="0.25">
      <c r="A13" s="170"/>
      <c r="B13" s="167" t="s">
        <v>100</v>
      </c>
      <c r="C13" s="171" t="s">
        <v>106</v>
      </c>
      <c r="D13" s="167" t="s">
        <v>107</v>
      </c>
      <c r="E13" s="167" t="s">
        <v>103</v>
      </c>
      <c r="F13" s="168">
        <v>19.7</v>
      </c>
      <c r="G13" s="169"/>
      <c r="H13" s="169"/>
      <c r="I13" s="169">
        <f t="shared" si="0"/>
        <v>0</v>
      </c>
      <c r="J13" s="167">
        <f t="shared" si="1"/>
        <v>80.180000000000007</v>
      </c>
      <c r="K13" s="1">
        <f t="shared" si="2"/>
        <v>0</v>
      </c>
      <c r="L13" s="1">
        <f t="shared" si="3"/>
        <v>0</v>
      </c>
      <c r="M13" s="1"/>
      <c r="N13" s="1">
        <v>4.07</v>
      </c>
      <c r="O13" s="1"/>
      <c r="P13" s="166"/>
      <c r="Q13" s="172"/>
      <c r="R13" s="172"/>
      <c r="S13" s="166"/>
      <c r="Z13">
        <v>0</v>
      </c>
    </row>
    <row r="14" spans="1:26" ht="24.95" customHeight="1" x14ac:dyDescent="0.25">
      <c r="A14" s="170"/>
      <c r="B14" s="167" t="s">
        <v>100</v>
      </c>
      <c r="C14" s="171" t="s">
        <v>108</v>
      </c>
      <c r="D14" s="167" t="s">
        <v>109</v>
      </c>
      <c r="E14" s="167" t="s">
        <v>103</v>
      </c>
      <c r="F14" s="168">
        <v>19.7</v>
      </c>
      <c r="G14" s="169"/>
      <c r="H14" s="169"/>
      <c r="I14" s="169">
        <f t="shared" si="0"/>
        <v>0</v>
      </c>
      <c r="J14" s="167">
        <f t="shared" si="1"/>
        <v>127.85</v>
      </c>
      <c r="K14" s="1">
        <f t="shared" si="2"/>
        <v>0</v>
      </c>
      <c r="L14" s="1">
        <f t="shared" si="3"/>
        <v>0</v>
      </c>
      <c r="M14" s="1"/>
      <c r="N14" s="1">
        <v>6.49</v>
      </c>
      <c r="O14" s="1"/>
      <c r="P14" s="166"/>
      <c r="Q14" s="172"/>
      <c r="R14" s="172"/>
      <c r="S14" s="166"/>
      <c r="Z14">
        <v>0</v>
      </c>
    </row>
    <row r="15" spans="1:26" ht="24.95" customHeight="1" x14ac:dyDescent="0.25">
      <c r="A15" s="170"/>
      <c r="B15" s="167" t="s">
        <v>100</v>
      </c>
      <c r="C15" s="171" t="s">
        <v>110</v>
      </c>
      <c r="D15" s="167" t="s">
        <v>111</v>
      </c>
      <c r="E15" s="167" t="s">
        <v>103</v>
      </c>
      <c r="F15" s="168">
        <v>19.7</v>
      </c>
      <c r="G15" s="169"/>
      <c r="H15" s="169"/>
      <c r="I15" s="169">
        <f t="shared" si="0"/>
        <v>0</v>
      </c>
      <c r="J15" s="167">
        <f t="shared" si="1"/>
        <v>14.78</v>
      </c>
      <c r="K15" s="1">
        <f t="shared" si="2"/>
        <v>0</v>
      </c>
      <c r="L15" s="1">
        <f t="shared" si="3"/>
        <v>0</v>
      </c>
      <c r="M15" s="1"/>
      <c r="N15" s="1">
        <v>0.75</v>
      </c>
      <c r="O15" s="1"/>
      <c r="P15" s="166"/>
      <c r="Q15" s="172"/>
      <c r="R15" s="172"/>
      <c r="S15" s="166"/>
      <c r="Z15">
        <v>0</v>
      </c>
    </row>
    <row r="16" spans="1:26" ht="24.95" customHeight="1" x14ac:dyDescent="0.25">
      <c r="A16" s="170"/>
      <c r="B16" s="167" t="s">
        <v>100</v>
      </c>
      <c r="C16" s="171" t="s">
        <v>112</v>
      </c>
      <c r="D16" s="167" t="s">
        <v>113</v>
      </c>
      <c r="E16" s="167" t="s">
        <v>114</v>
      </c>
      <c r="F16" s="168">
        <v>15.76</v>
      </c>
      <c r="G16" s="169"/>
      <c r="H16" s="169"/>
      <c r="I16" s="169">
        <f t="shared" si="0"/>
        <v>0</v>
      </c>
      <c r="J16" s="167">
        <f t="shared" si="1"/>
        <v>126.08</v>
      </c>
      <c r="K16" s="1">
        <f t="shared" si="2"/>
        <v>0</v>
      </c>
      <c r="L16" s="1">
        <f t="shared" si="3"/>
        <v>0</v>
      </c>
      <c r="M16" s="1"/>
      <c r="N16" s="1">
        <v>8</v>
      </c>
      <c r="O16" s="1"/>
      <c r="P16" s="166"/>
      <c r="Q16" s="172"/>
      <c r="R16" s="172"/>
      <c r="S16" s="166"/>
      <c r="Z16">
        <v>0</v>
      </c>
    </row>
    <row r="17" spans="1:26" x14ac:dyDescent="0.25">
      <c r="A17" s="155"/>
      <c r="B17" s="155"/>
      <c r="C17" s="155"/>
      <c r="D17" s="155" t="s">
        <v>70</v>
      </c>
      <c r="E17" s="155"/>
      <c r="F17" s="166"/>
      <c r="G17" s="158"/>
      <c r="H17" s="158">
        <f>ROUND((SUM(M10:M16))/1,2)</f>
        <v>0</v>
      </c>
      <c r="I17" s="158">
        <f>ROUND((SUM(I10:I16))/1,2)</f>
        <v>0</v>
      </c>
      <c r="J17" s="155"/>
      <c r="K17" s="155"/>
      <c r="L17" s="155">
        <f>ROUND((SUM(L10:L16))/1,2)</f>
        <v>0</v>
      </c>
      <c r="M17" s="155">
        <f>ROUND((SUM(M10:M16))/1,2)</f>
        <v>0</v>
      </c>
      <c r="N17" s="155"/>
      <c r="O17" s="155"/>
      <c r="P17" s="173">
        <f>ROUND((SUM(P10:P16))/1,2)</f>
        <v>0</v>
      </c>
      <c r="Q17" s="152"/>
      <c r="R17" s="152"/>
      <c r="S17" s="173">
        <f>ROUND((SUM(S10:S16))/1,2)</f>
        <v>0</v>
      </c>
      <c r="T17" s="152"/>
      <c r="U17" s="152"/>
      <c r="V17" s="152"/>
      <c r="W17" s="152"/>
      <c r="X17" s="152"/>
      <c r="Y17" s="152"/>
      <c r="Z17" s="152"/>
    </row>
    <row r="18" spans="1:26" x14ac:dyDescent="0.25">
      <c r="A18" s="1"/>
      <c r="B18" s="1"/>
      <c r="C18" s="1"/>
      <c r="D18" s="1"/>
      <c r="E18" s="1"/>
      <c r="F18" s="162"/>
      <c r="G18" s="148"/>
      <c r="H18" s="148"/>
      <c r="I18" s="148"/>
      <c r="J18" s="1"/>
      <c r="K18" s="1"/>
      <c r="L18" s="1"/>
      <c r="M18" s="1"/>
      <c r="N18" s="1"/>
      <c r="O18" s="1"/>
      <c r="P18" s="1"/>
      <c r="S18" s="1"/>
    </row>
    <row r="19" spans="1:26" x14ac:dyDescent="0.25">
      <c r="A19" s="155"/>
      <c r="B19" s="155"/>
      <c r="C19" s="155"/>
      <c r="D19" s="155" t="s">
        <v>71</v>
      </c>
      <c r="E19" s="155"/>
      <c r="F19" s="166"/>
      <c r="G19" s="156"/>
      <c r="H19" s="156"/>
      <c r="I19" s="156"/>
      <c r="J19" s="155"/>
      <c r="K19" s="155"/>
      <c r="L19" s="155"/>
      <c r="M19" s="155"/>
      <c r="N19" s="155"/>
      <c r="O19" s="155"/>
      <c r="P19" s="155"/>
      <c r="Q19" s="152"/>
      <c r="R19" s="152"/>
      <c r="S19" s="155"/>
      <c r="T19" s="152"/>
      <c r="U19" s="152"/>
      <c r="V19" s="152"/>
      <c r="W19" s="152"/>
      <c r="X19" s="152"/>
      <c r="Y19" s="152"/>
      <c r="Z19" s="152"/>
    </row>
    <row r="20" spans="1:26" ht="24.95" customHeight="1" x14ac:dyDescent="0.25">
      <c r="A20" s="170"/>
      <c r="B20" s="167" t="s">
        <v>115</v>
      </c>
      <c r="C20" s="171" t="s">
        <v>116</v>
      </c>
      <c r="D20" s="167" t="s">
        <v>117</v>
      </c>
      <c r="E20" s="167" t="s">
        <v>118</v>
      </c>
      <c r="F20" s="168">
        <v>18</v>
      </c>
      <c r="G20" s="169"/>
      <c r="H20" s="169"/>
      <c r="I20" s="169">
        <f t="shared" ref="I20:I28" si="4">ROUND(F20*(G20+H20),2)</f>
        <v>0</v>
      </c>
      <c r="J20" s="167">
        <f t="shared" ref="J20:J28" si="5">ROUND(F20*(N20),2)</f>
        <v>115.92</v>
      </c>
      <c r="K20" s="1">
        <f t="shared" ref="K20:K28" si="6">ROUND(F20*(O20),2)</f>
        <v>0</v>
      </c>
      <c r="L20" s="1">
        <f t="shared" ref="L20:L28" si="7">ROUND(F20*(G20),2)</f>
        <v>0</v>
      </c>
      <c r="M20" s="1"/>
      <c r="N20" s="1">
        <v>6.44</v>
      </c>
      <c r="O20" s="1"/>
      <c r="P20" s="166"/>
      <c r="Q20" s="172"/>
      <c r="R20" s="172"/>
      <c r="S20" s="166"/>
      <c r="Z20">
        <v>0</v>
      </c>
    </row>
    <row r="21" spans="1:26" ht="24.95" customHeight="1" x14ac:dyDescent="0.25">
      <c r="A21" s="170"/>
      <c r="B21" s="167" t="s">
        <v>119</v>
      </c>
      <c r="C21" s="171" t="s">
        <v>120</v>
      </c>
      <c r="D21" s="167" t="s">
        <v>121</v>
      </c>
      <c r="E21" s="167" t="s">
        <v>103</v>
      </c>
      <c r="F21" s="168">
        <v>7.24</v>
      </c>
      <c r="G21" s="169"/>
      <c r="H21" s="169"/>
      <c r="I21" s="169">
        <f t="shared" si="4"/>
        <v>0</v>
      </c>
      <c r="J21" s="167">
        <f t="shared" si="5"/>
        <v>278.31</v>
      </c>
      <c r="K21" s="1">
        <f t="shared" si="6"/>
        <v>0</v>
      </c>
      <c r="L21" s="1">
        <f t="shared" si="7"/>
        <v>0</v>
      </c>
      <c r="M21" s="1"/>
      <c r="N21" s="1">
        <v>38.44</v>
      </c>
      <c r="O21" s="1"/>
      <c r="P21" s="166"/>
      <c r="Q21" s="172"/>
      <c r="R21" s="172"/>
      <c r="S21" s="166"/>
      <c r="Z21">
        <v>0</v>
      </c>
    </row>
    <row r="22" spans="1:26" ht="24.95" customHeight="1" x14ac:dyDescent="0.25">
      <c r="A22" s="170"/>
      <c r="B22" s="167" t="s">
        <v>119</v>
      </c>
      <c r="C22" s="171" t="s">
        <v>122</v>
      </c>
      <c r="D22" s="167" t="s">
        <v>123</v>
      </c>
      <c r="E22" s="167" t="s">
        <v>103</v>
      </c>
      <c r="F22" s="168">
        <v>6.88</v>
      </c>
      <c r="G22" s="169"/>
      <c r="H22" s="169"/>
      <c r="I22" s="169">
        <f t="shared" si="4"/>
        <v>0</v>
      </c>
      <c r="J22" s="167">
        <f t="shared" si="5"/>
        <v>603.1</v>
      </c>
      <c r="K22" s="1">
        <f t="shared" si="6"/>
        <v>0</v>
      </c>
      <c r="L22" s="1">
        <f t="shared" si="7"/>
        <v>0</v>
      </c>
      <c r="M22" s="1"/>
      <c r="N22" s="1">
        <v>87.66</v>
      </c>
      <c r="O22" s="1"/>
      <c r="P22" s="166"/>
      <c r="Q22" s="172"/>
      <c r="R22" s="172"/>
      <c r="S22" s="166"/>
      <c r="Z22">
        <v>0</v>
      </c>
    </row>
    <row r="23" spans="1:26" ht="24.95" customHeight="1" x14ac:dyDescent="0.25">
      <c r="A23" s="170"/>
      <c r="B23" s="167" t="s">
        <v>119</v>
      </c>
      <c r="C23" s="171" t="s">
        <v>124</v>
      </c>
      <c r="D23" s="167" t="s">
        <v>125</v>
      </c>
      <c r="E23" s="167" t="s">
        <v>126</v>
      </c>
      <c r="F23" s="168">
        <v>3.48</v>
      </c>
      <c r="G23" s="169"/>
      <c r="H23" s="169"/>
      <c r="I23" s="169">
        <f t="shared" si="4"/>
        <v>0</v>
      </c>
      <c r="J23" s="167">
        <f t="shared" si="5"/>
        <v>42.07</v>
      </c>
      <c r="K23" s="1">
        <f t="shared" si="6"/>
        <v>0</v>
      </c>
      <c r="L23" s="1">
        <f t="shared" si="7"/>
        <v>0</v>
      </c>
      <c r="M23" s="1"/>
      <c r="N23" s="1">
        <v>12.09</v>
      </c>
      <c r="O23" s="1"/>
      <c r="P23" s="166"/>
      <c r="Q23" s="172"/>
      <c r="R23" s="172"/>
      <c r="S23" s="166"/>
      <c r="Z23">
        <v>0</v>
      </c>
    </row>
    <row r="24" spans="1:26" ht="24.95" customHeight="1" x14ac:dyDescent="0.25">
      <c r="A24" s="170"/>
      <c r="B24" s="167" t="s">
        <v>119</v>
      </c>
      <c r="C24" s="171" t="s">
        <v>127</v>
      </c>
      <c r="D24" s="167" t="s">
        <v>128</v>
      </c>
      <c r="E24" s="167" t="s">
        <v>126</v>
      </c>
      <c r="F24" s="168">
        <v>3.48</v>
      </c>
      <c r="G24" s="169"/>
      <c r="H24" s="169"/>
      <c r="I24" s="169">
        <f t="shared" si="4"/>
        <v>0</v>
      </c>
      <c r="J24" s="167">
        <f t="shared" si="5"/>
        <v>14.2</v>
      </c>
      <c r="K24" s="1">
        <f t="shared" si="6"/>
        <v>0</v>
      </c>
      <c r="L24" s="1">
        <f t="shared" si="7"/>
        <v>0</v>
      </c>
      <c r="M24" s="1"/>
      <c r="N24" s="1">
        <v>4.08</v>
      </c>
      <c r="O24" s="1"/>
      <c r="P24" s="166"/>
      <c r="Q24" s="172"/>
      <c r="R24" s="172"/>
      <c r="S24" s="166"/>
      <c r="Z24">
        <v>0</v>
      </c>
    </row>
    <row r="25" spans="1:26" ht="24.95" customHeight="1" x14ac:dyDescent="0.25">
      <c r="A25" s="170"/>
      <c r="B25" s="167" t="s">
        <v>119</v>
      </c>
      <c r="C25" s="171" t="s">
        <v>129</v>
      </c>
      <c r="D25" s="167" t="s">
        <v>130</v>
      </c>
      <c r="E25" s="167" t="s">
        <v>126</v>
      </c>
      <c r="F25" s="168">
        <v>68.88</v>
      </c>
      <c r="G25" s="169"/>
      <c r="H25" s="169"/>
      <c r="I25" s="169">
        <f t="shared" si="4"/>
        <v>0</v>
      </c>
      <c r="J25" s="167">
        <f t="shared" si="5"/>
        <v>332</v>
      </c>
      <c r="K25" s="1">
        <f t="shared" si="6"/>
        <v>0</v>
      </c>
      <c r="L25" s="1">
        <f t="shared" si="7"/>
        <v>0</v>
      </c>
      <c r="M25" s="1"/>
      <c r="N25" s="1">
        <v>4.82</v>
      </c>
      <c r="O25" s="1"/>
      <c r="P25" s="166"/>
      <c r="Q25" s="172"/>
      <c r="R25" s="172"/>
      <c r="S25" s="166"/>
      <c r="Z25">
        <v>0</v>
      </c>
    </row>
    <row r="26" spans="1:26" ht="24.95" customHeight="1" x14ac:dyDescent="0.25">
      <c r="A26" s="170"/>
      <c r="B26" s="167" t="s">
        <v>119</v>
      </c>
      <c r="C26" s="171" t="s">
        <v>131</v>
      </c>
      <c r="D26" s="167" t="s">
        <v>132</v>
      </c>
      <c r="E26" s="167" t="s">
        <v>103</v>
      </c>
      <c r="F26" s="168">
        <v>17.73</v>
      </c>
      <c r="G26" s="169"/>
      <c r="H26" s="169"/>
      <c r="I26" s="169">
        <f t="shared" si="4"/>
        <v>0</v>
      </c>
      <c r="J26" s="167">
        <f t="shared" si="5"/>
        <v>1533.65</v>
      </c>
      <c r="K26" s="1">
        <f t="shared" si="6"/>
        <v>0</v>
      </c>
      <c r="L26" s="1">
        <f t="shared" si="7"/>
        <v>0</v>
      </c>
      <c r="M26" s="1"/>
      <c r="N26" s="1">
        <v>86.5</v>
      </c>
      <c r="O26" s="1"/>
      <c r="P26" s="166"/>
      <c r="Q26" s="172"/>
      <c r="R26" s="172"/>
      <c r="S26" s="166"/>
      <c r="Z26">
        <v>0</v>
      </c>
    </row>
    <row r="27" spans="1:26" ht="24.95" customHeight="1" x14ac:dyDescent="0.25">
      <c r="A27" s="170"/>
      <c r="B27" s="167" t="s">
        <v>133</v>
      </c>
      <c r="C27" s="171" t="s">
        <v>134</v>
      </c>
      <c r="D27" s="167" t="s">
        <v>135</v>
      </c>
      <c r="E27" s="167" t="s">
        <v>126</v>
      </c>
      <c r="F27" s="168">
        <v>18</v>
      </c>
      <c r="G27" s="169"/>
      <c r="H27" s="169"/>
      <c r="I27" s="169">
        <f t="shared" si="4"/>
        <v>0</v>
      </c>
      <c r="J27" s="167">
        <f t="shared" si="5"/>
        <v>9</v>
      </c>
      <c r="K27" s="1">
        <f t="shared" si="6"/>
        <v>0</v>
      </c>
      <c r="L27" s="1">
        <f t="shared" si="7"/>
        <v>0</v>
      </c>
      <c r="M27" s="1"/>
      <c r="N27" s="1">
        <v>0.5</v>
      </c>
      <c r="O27" s="1"/>
      <c r="P27" s="166"/>
      <c r="Q27" s="172"/>
      <c r="R27" s="172"/>
      <c r="S27" s="166"/>
      <c r="Z27">
        <v>0</v>
      </c>
    </row>
    <row r="28" spans="1:26" ht="24.95" customHeight="1" x14ac:dyDescent="0.25">
      <c r="A28" s="170"/>
      <c r="B28" s="167" t="s">
        <v>136</v>
      </c>
      <c r="C28" s="171" t="s">
        <v>137</v>
      </c>
      <c r="D28" s="167" t="s">
        <v>138</v>
      </c>
      <c r="E28" s="167" t="s">
        <v>126</v>
      </c>
      <c r="F28" s="168">
        <v>18</v>
      </c>
      <c r="G28" s="169"/>
      <c r="H28" s="169"/>
      <c r="I28" s="169">
        <f t="shared" si="4"/>
        <v>0</v>
      </c>
      <c r="J28" s="167">
        <f t="shared" si="5"/>
        <v>15.3</v>
      </c>
      <c r="K28" s="1">
        <f t="shared" si="6"/>
        <v>0</v>
      </c>
      <c r="L28" s="1">
        <f t="shared" si="7"/>
        <v>0</v>
      </c>
      <c r="M28" s="1"/>
      <c r="N28" s="1">
        <v>0.85</v>
      </c>
      <c r="O28" s="1"/>
      <c r="P28" s="166"/>
      <c r="Q28" s="172"/>
      <c r="R28" s="172"/>
      <c r="S28" s="166"/>
      <c r="Z28">
        <v>0</v>
      </c>
    </row>
    <row r="29" spans="1:26" x14ac:dyDescent="0.25">
      <c r="A29" s="155"/>
      <c r="B29" s="155"/>
      <c r="C29" s="155"/>
      <c r="D29" s="155" t="s">
        <v>71</v>
      </c>
      <c r="E29" s="155"/>
      <c r="F29" s="166"/>
      <c r="G29" s="158"/>
      <c r="H29" s="158">
        <f>ROUND((SUM(M19:M28))/1,2)</f>
        <v>0</v>
      </c>
      <c r="I29" s="158">
        <f>ROUND((SUM(I19:I28))/1,2)</f>
        <v>0</v>
      </c>
      <c r="J29" s="155"/>
      <c r="K29" s="155"/>
      <c r="L29" s="155">
        <f>ROUND((SUM(L19:L28))/1,2)</f>
        <v>0</v>
      </c>
      <c r="M29" s="155">
        <f>ROUND((SUM(M19:M28))/1,2)</f>
        <v>0</v>
      </c>
      <c r="N29" s="155"/>
      <c r="O29" s="155"/>
      <c r="P29" s="173">
        <f>ROUND((SUM(P19:P28))/1,2)</f>
        <v>0</v>
      </c>
      <c r="Q29" s="152"/>
      <c r="R29" s="152"/>
      <c r="S29" s="173">
        <f>ROUND((SUM(S19:S28))/1,2)</f>
        <v>0</v>
      </c>
      <c r="T29" s="152"/>
      <c r="U29" s="152"/>
      <c r="V29" s="152"/>
      <c r="W29" s="152"/>
      <c r="X29" s="152"/>
      <c r="Y29" s="152"/>
      <c r="Z29" s="152"/>
    </row>
    <row r="30" spans="1:26" x14ac:dyDescent="0.25">
      <c r="A30" s="1"/>
      <c r="B30" s="1"/>
      <c r="C30" s="1"/>
      <c r="D30" s="1"/>
      <c r="E30" s="1"/>
      <c r="F30" s="162"/>
      <c r="G30" s="148"/>
      <c r="H30" s="148"/>
      <c r="I30" s="148"/>
      <c r="J30" s="1"/>
      <c r="K30" s="1"/>
      <c r="L30" s="1"/>
      <c r="M30" s="1"/>
      <c r="N30" s="1"/>
      <c r="O30" s="1"/>
      <c r="P30" s="1"/>
      <c r="S30" s="1"/>
    </row>
    <row r="31" spans="1:26" x14ac:dyDescent="0.25">
      <c r="A31" s="155"/>
      <c r="B31" s="155"/>
      <c r="C31" s="155"/>
      <c r="D31" s="155" t="s">
        <v>72</v>
      </c>
      <c r="E31" s="155"/>
      <c r="F31" s="166"/>
      <c r="G31" s="156"/>
      <c r="H31" s="156"/>
      <c r="I31" s="156"/>
      <c r="J31" s="155"/>
      <c r="K31" s="155"/>
      <c r="L31" s="155"/>
      <c r="M31" s="155"/>
      <c r="N31" s="155"/>
      <c r="O31" s="155"/>
      <c r="P31" s="155"/>
      <c r="Q31" s="152"/>
      <c r="R31" s="152"/>
      <c r="S31" s="155"/>
      <c r="T31" s="152"/>
      <c r="U31" s="152"/>
      <c r="V31" s="152"/>
      <c r="W31" s="152"/>
      <c r="X31" s="152"/>
      <c r="Y31" s="152"/>
      <c r="Z31" s="152"/>
    </row>
    <row r="32" spans="1:26" ht="24.95" customHeight="1" x14ac:dyDescent="0.25">
      <c r="A32" s="170"/>
      <c r="B32" s="167" t="s">
        <v>119</v>
      </c>
      <c r="C32" s="171" t="s">
        <v>139</v>
      </c>
      <c r="D32" s="167" t="s">
        <v>140</v>
      </c>
      <c r="E32" s="167" t="s">
        <v>103</v>
      </c>
      <c r="F32" s="168">
        <v>25.864000000000001</v>
      </c>
      <c r="G32" s="169"/>
      <c r="H32" s="169"/>
      <c r="I32" s="169">
        <f t="shared" ref="I32:I40" si="8">ROUND(F32*(G32+H32),2)</f>
        <v>0</v>
      </c>
      <c r="J32" s="167">
        <f t="shared" ref="J32:J40" si="9">ROUND(F32*(N32),2)</f>
        <v>4120.91</v>
      </c>
      <c r="K32" s="1">
        <f t="shared" ref="K32:K40" si="10">ROUND(F32*(O32),2)</f>
        <v>0</v>
      </c>
      <c r="L32" s="1">
        <f t="shared" ref="L32:L40" si="11">ROUND(F32*(G32),2)</f>
        <v>0</v>
      </c>
      <c r="M32" s="1"/>
      <c r="N32" s="1">
        <v>159.33000000000001</v>
      </c>
      <c r="O32" s="1"/>
      <c r="P32" s="166"/>
      <c r="Q32" s="172"/>
      <c r="R32" s="172"/>
      <c r="S32" s="166"/>
      <c r="Z32">
        <v>0</v>
      </c>
    </row>
    <row r="33" spans="1:26" ht="24.95" customHeight="1" x14ac:dyDescent="0.25">
      <c r="A33" s="170"/>
      <c r="B33" s="167" t="s">
        <v>119</v>
      </c>
      <c r="C33" s="171" t="s">
        <v>141</v>
      </c>
      <c r="D33" s="167" t="s">
        <v>142</v>
      </c>
      <c r="E33" s="167" t="s">
        <v>103</v>
      </c>
      <c r="F33" s="168">
        <v>21.42</v>
      </c>
      <c r="G33" s="169"/>
      <c r="H33" s="169"/>
      <c r="I33" s="169">
        <f t="shared" si="8"/>
        <v>0</v>
      </c>
      <c r="J33" s="167">
        <f t="shared" si="9"/>
        <v>3455.69</v>
      </c>
      <c r="K33" s="1">
        <f t="shared" si="10"/>
        <v>0</v>
      </c>
      <c r="L33" s="1">
        <f t="shared" si="11"/>
        <v>0</v>
      </c>
      <c r="M33" s="1"/>
      <c r="N33" s="1">
        <v>161.33000000000001</v>
      </c>
      <c r="O33" s="1"/>
      <c r="P33" s="166"/>
      <c r="Q33" s="172"/>
      <c r="R33" s="172"/>
      <c r="S33" s="166"/>
      <c r="Z33">
        <v>0</v>
      </c>
    </row>
    <row r="34" spans="1:26" ht="24.95" customHeight="1" x14ac:dyDescent="0.25">
      <c r="A34" s="170"/>
      <c r="B34" s="167" t="s">
        <v>136</v>
      </c>
      <c r="C34" s="171" t="s">
        <v>143</v>
      </c>
      <c r="D34" s="167" t="s">
        <v>144</v>
      </c>
      <c r="E34" s="167" t="s">
        <v>114</v>
      </c>
      <c r="F34" s="168">
        <v>0.50900000000000001</v>
      </c>
      <c r="G34" s="169"/>
      <c r="H34" s="169"/>
      <c r="I34" s="169">
        <f t="shared" si="8"/>
        <v>0</v>
      </c>
      <c r="J34" s="167">
        <f t="shared" si="9"/>
        <v>310.60000000000002</v>
      </c>
      <c r="K34" s="1">
        <f t="shared" si="10"/>
        <v>0</v>
      </c>
      <c r="L34" s="1">
        <f t="shared" si="11"/>
        <v>0</v>
      </c>
      <c r="M34" s="1"/>
      <c r="N34" s="1">
        <v>610.21</v>
      </c>
      <c r="O34" s="1"/>
      <c r="P34" s="166"/>
      <c r="Q34" s="172"/>
      <c r="R34" s="172"/>
      <c r="S34" s="166"/>
      <c r="Z34">
        <v>0</v>
      </c>
    </row>
    <row r="35" spans="1:26" ht="24.95" customHeight="1" x14ac:dyDescent="0.25">
      <c r="A35" s="170"/>
      <c r="B35" s="167" t="s">
        <v>119</v>
      </c>
      <c r="C35" s="171" t="s">
        <v>145</v>
      </c>
      <c r="D35" s="167" t="s">
        <v>698</v>
      </c>
      <c r="E35" s="167" t="s">
        <v>146</v>
      </c>
      <c r="F35" s="168">
        <v>8</v>
      </c>
      <c r="G35" s="169"/>
      <c r="H35" s="169"/>
      <c r="I35" s="169">
        <f t="shared" si="8"/>
        <v>0</v>
      </c>
      <c r="J35" s="167">
        <f t="shared" si="9"/>
        <v>129.36000000000001</v>
      </c>
      <c r="K35" s="1">
        <f t="shared" si="10"/>
        <v>0</v>
      </c>
      <c r="L35" s="1">
        <f t="shared" si="11"/>
        <v>0</v>
      </c>
      <c r="M35" s="1"/>
      <c r="N35" s="1">
        <v>16.170000000000002</v>
      </c>
      <c r="O35" s="1"/>
      <c r="P35" s="166"/>
      <c r="Q35" s="172"/>
      <c r="R35" s="172"/>
      <c r="S35" s="166"/>
      <c r="Z35">
        <v>0</v>
      </c>
    </row>
    <row r="36" spans="1:26" ht="24.95" customHeight="1" x14ac:dyDescent="0.25">
      <c r="A36" s="170"/>
      <c r="B36" s="167" t="s">
        <v>119</v>
      </c>
      <c r="C36" s="171" t="s">
        <v>147</v>
      </c>
      <c r="D36" s="167" t="s">
        <v>148</v>
      </c>
      <c r="E36" s="167" t="s">
        <v>103</v>
      </c>
      <c r="F36" s="168">
        <v>0.59399999999999997</v>
      </c>
      <c r="G36" s="169"/>
      <c r="H36" s="169"/>
      <c r="I36" s="169">
        <f t="shared" si="8"/>
        <v>0</v>
      </c>
      <c r="J36" s="167">
        <f t="shared" si="9"/>
        <v>63.85</v>
      </c>
      <c r="K36" s="1">
        <f t="shared" si="10"/>
        <v>0</v>
      </c>
      <c r="L36" s="1">
        <f t="shared" si="11"/>
        <v>0</v>
      </c>
      <c r="M36" s="1"/>
      <c r="N36" s="1">
        <v>107.49</v>
      </c>
      <c r="O36" s="1"/>
      <c r="P36" s="166"/>
      <c r="Q36" s="172"/>
      <c r="R36" s="172"/>
      <c r="S36" s="166"/>
      <c r="Z36">
        <v>0</v>
      </c>
    </row>
    <row r="37" spans="1:26" ht="24.95" customHeight="1" x14ac:dyDescent="0.25">
      <c r="A37" s="170"/>
      <c r="B37" s="167" t="s">
        <v>119</v>
      </c>
      <c r="C37" s="171" t="s">
        <v>149</v>
      </c>
      <c r="D37" s="167" t="s">
        <v>150</v>
      </c>
      <c r="E37" s="167" t="s">
        <v>126</v>
      </c>
      <c r="F37" s="168">
        <v>4.8899999999999997</v>
      </c>
      <c r="G37" s="169"/>
      <c r="H37" s="169"/>
      <c r="I37" s="169">
        <f t="shared" si="8"/>
        <v>0</v>
      </c>
      <c r="J37" s="167">
        <f t="shared" si="9"/>
        <v>81.37</v>
      </c>
      <c r="K37" s="1">
        <f t="shared" si="10"/>
        <v>0</v>
      </c>
      <c r="L37" s="1">
        <f t="shared" si="11"/>
        <v>0</v>
      </c>
      <c r="M37" s="1"/>
      <c r="N37" s="1">
        <v>16.64</v>
      </c>
      <c r="O37" s="1"/>
      <c r="P37" s="166"/>
      <c r="Q37" s="172"/>
      <c r="R37" s="172"/>
      <c r="S37" s="166"/>
      <c r="Z37">
        <v>0</v>
      </c>
    </row>
    <row r="38" spans="1:26" ht="24.95" customHeight="1" x14ac:dyDescent="0.25">
      <c r="A38" s="170"/>
      <c r="B38" s="167" t="s">
        <v>119</v>
      </c>
      <c r="C38" s="171" t="s">
        <v>151</v>
      </c>
      <c r="D38" s="167" t="s">
        <v>152</v>
      </c>
      <c r="E38" s="167" t="s">
        <v>126</v>
      </c>
      <c r="F38" s="168">
        <v>4.8899999999999997</v>
      </c>
      <c r="G38" s="169"/>
      <c r="H38" s="169"/>
      <c r="I38" s="169">
        <f t="shared" si="8"/>
        <v>0</v>
      </c>
      <c r="J38" s="167">
        <f t="shared" si="9"/>
        <v>30.22</v>
      </c>
      <c r="K38" s="1">
        <f t="shared" si="10"/>
        <v>0</v>
      </c>
      <c r="L38" s="1">
        <f t="shared" si="11"/>
        <v>0</v>
      </c>
      <c r="M38" s="1"/>
      <c r="N38" s="1">
        <v>6.18</v>
      </c>
      <c r="O38" s="1"/>
      <c r="P38" s="166"/>
      <c r="Q38" s="172"/>
      <c r="R38" s="172"/>
      <c r="S38" s="166"/>
      <c r="Z38">
        <v>0</v>
      </c>
    </row>
    <row r="39" spans="1:26" ht="24.95" customHeight="1" x14ac:dyDescent="0.25">
      <c r="A39" s="170"/>
      <c r="B39" s="167" t="s">
        <v>119</v>
      </c>
      <c r="C39" s="171" t="s">
        <v>153</v>
      </c>
      <c r="D39" s="167" t="s">
        <v>154</v>
      </c>
      <c r="E39" s="167" t="s">
        <v>114</v>
      </c>
      <c r="F39" s="168">
        <v>4.9000000000000002E-2</v>
      </c>
      <c r="G39" s="169"/>
      <c r="H39" s="169"/>
      <c r="I39" s="169">
        <f t="shared" si="8"/>
        <v>0</v>
      </c>
      <c r="J39" s="167">
        <f t="shared" si="9"/>
        <v>78.930000000000007</v>
      </c>
      <c r="K39" s="1">
        <f t="shared" si="10"/>
        <v>0</v>
      </c>
      <c r="L39" s="1">
        <f t="shared" si="11"/>
        <v>0</v>
      </c>
      <c r="M39" s="1"/>
      <c r="N39" s="1">
        <v>1610.78</v>
      </c>
      <c r="O39" s="1"/>
      <c r="P39" s="166"/>
      <c r="Q39" s="172"/>
      <c r="R39" s="172"/>
      <c r="S39" s="166"/>
      <c r="Z39">
        <v>0</v>
      </c>
    </row>
    <row r="40" spans="1:26" ht="24.95" customHeight="1" x14ac:dyDescent="0.25">
      <c r="A40" s="170"/>
      <c r="B40" s="167" t="s">
        <v>119</v>
      </c>
      <c r="C40" s="171" t="s">
        <v>155</v>
      </c>
      <c r="D40" s="167" t="s">
        <v>156</v>
      </c>
      <c r="E40" s="167" t="s">
        <v>126</v>
      </c>
      <c r="F40" s="168">
        <v>5.4720000000000004</v>
      </c>
      <c r="G40" s="169"/>
      <c r="H40" s="169"/>
      <c r="I40" s="169">
        <f t="shared" si="8"/>
        <v>0</v>
      </c>
      <c r="J40" s="167">
        <f t="shared" si="9"/>
        <v>112.18</v>
      </c>
      <c r="K40" s="1">
        <f t="shared" si="10"/>
        <v>0</v>
      </c>
      <c r="L40" s="1">
        <f t="shared" si="11"/>
        <v>0</v>
      </c>
      <c r="M40" s="1"/>
      <c r="N40" s="1">
        <v>20.5</v>
      </c>
      <c r="O40" s="1"/>
      <c r="P40" s="166"/>
      <c r="Q40" s="172"/>
      <c r="R40" s="172"/>
      <c r="S40" s="166"/>
      <c r="Z40">
        <v>0</v>
      </c>
    </row>
    <row r="41" spans="1:26" x14ac:dyDescent="0.25">
      <c r="A41" s="155"/>
      <c r="B41" s="155"/>
      <c r="C41" s="155"/>
      <c r="D41" s="155" t="s">
        <v>72</v>
      </c>
      <c r="E41" s="155"/>
      <c r="F41" s="166"/>
      <c r="G41" s="158"/>
      <c r="H41" s="158">
        <f>ROUND((SUM(M31:M40))/1,2)</f>
        <v>0</v>
      </c>
      <c r="I41" s="158">
        <f>ROUND((SUM(I31:I40))/1,2)</f>
        <v>0</v>
      </c>
      <c r="J41" s="155"/>
      <c r="K41" s="155"/>
      <c r="L41" s="155">
        <f>ROUND((SUM(L31:L40))/1,2)</f>
        <v>0</v>
      </c>
      <c r="M41" s="155">
        <f>ROUND((SUM(M31:M40))/1,2)</f>
        <v>0</v>
      </c>
      <c r="N41" s="155"/>
      <c r="O41" s="155"/>
      <c r="P41" s="173">
        <f>ROUND((SUM(P31:P40))/1,2)</f>
        <v>0</v>
      </c>
      <c r="Q41" s="152"/>
      <c r="R41" s="152"/>
      <c r="S41" s="173">
        <f>ROUND((SUM(S31:S40))/1,2)</f>
        <v>0</v>
      </c>
      <c r="T41" s="152"/>
      <c r="U41" s="152"/>
      <c r="V41" s="152"/>
      <c r="W41" s="152"/>
      <c r="X41" s="152"/>
      <c r="Y41" s="152"/>
      <c r="Z41" s="152"/>
    </row>
    <row r="42" spans="1:26" x14ac:dyDescent="0.25">
      <c r="A42" s="1"/>
      <c r="B42" s="1"/>
      <c r="C42" s="1"/>
      <c r="D42" s="1"/>
      <c r="E42" s="1"/>
      <c r="F42" s="162"/>
      <c r="G42" s="148"/>
      <c r="H42" s="148"/>
      <c r="I42" s="148"/>
      <c r="J42" s="1"/>
      <c r="K42" s="1"/>
      <c r="L42" s="1"/>
      <c r="M42" s="1"/>
      <c r="N42" s="1"/>
      <c r="O42" s="1"/>
      <c r="P42" s="1"/>
      <c r="S42" s="1"/>
    </row>
    <row r="43" spans="1:26" x14ac:dyDescent="0.25">
      <c r="A43" s="155"/>
      <c r="B43" s="155"/>
      <c r="C43" s="155"/>
      <c r="D43" s="155" t="s">
        <v>73</v>
      </c>
      <c r="E43" s="155"/>
      <c r="F43" s="166"/>
      <c r="G43" s="156"/>
      <c r="H43" s="156"/>
      <c r="I43" s="156"/>
      <c r="J43" s="155"/>
      <c r="K43" s="155"/>
      <c r="L43" s="155"/>
      <c r="M43" s="155"/>
      <c r="N43" s="155"/>
      <c r="O43" s="155"/>
      <c r="P43" s="155"/>
      <c r="Q43" s="152"/>
      <c r="R43" s="152"/>
      <c r="S43" s="155"/>
      <c r="T43" s="152"/>
      <c r="U43" s="152"/>
      <c r="V43" s="152"/>
      <c r="W43" s="152"/>
      <c r="X43" s="152"/>
      <c r="Y43" s="152"/>
      <c r="Z43" s="152"/>
    </row>
    <row r="44" spans="1:26" ht="24.95" customHeight="1" x14ac:dyDescent="0.25">
      <c r="A44" s="170"/>
      <c r="B44" s="167" t="s">
        <v>119</v>
      </c>
      <c r="C44" s="171" t="s">
        <v>157</v>
      </c>
      <c r="D44" s="167" t="s">
        <v>158</v>
      </c>
      <c r="E44" s="167" t="s">
        <v>103</v>
      </c>
      <c r="F44" s="168">
        <v>3.528</v>
      </c>
      <c r="G44" s="169"/>
      <c r="H44" s="169"/>
      <c r="I44" s="169">
        <f t="shared" ref="I44:I49" si="12">ROUND(F44*(G44+H44),2)</f>
        <v>0</v>
      </c>
      <c r="J44" s="167">
        <f t="shared" ref="J44:J49" si="13">ROUND(F44*(N44),2)</f>
        <v>379.19</v>
      </c>
      <c r="K44" s="1">
        <f t="shared" ref="K44:K49" si="14">ROUND(F44*(O44),2)</f>
        <v>0</v>
      </c>
      <c r="L44" s="1">
        <f>ROUND(F44*(G44),2)</f>
        <v>0</v>
      </c>
      <c r="M44" s="1"/>
      <c r="N44" s="1">
        <v>107.48</v>
      </c>
      <c r="O44" s="1"/>
      <c r="P44" s="166"/>
      <c r="Q44" s="172"/>
      <c r="R44" s="172"/>
      <c r="S44" s="166"/>
      <c r="Z44">
        <v>0</v>
      </c>
    </row>
    <row r="45" spans="1:26" ht="24.95" customHeight="1" x14ac:dyDescent="0.25">
      <c r="A45" s="170"/>
      <c r="B45" s="167" t="s">
        <v>119</v>
      </c>
      <c r="C45" s="171" t="s">
        <v>159</v>
      </c>
      <c r="D45" s="167" t="s">
        <v>160</v>
      </c>
      <c r="E45" s="167" t="s">
        <v>126</v>
      </c>
      <c r="F45" s="168">
        <v>23.52</v>
      </c>
      <c r="G45" s="169"/>
      <c r="H45" s="169"/>
      <c r="I45" s="169">
        <f t="shared" si="12"/>
        <v>0</v>
      </c>
      <c r="J45" s="167">
        <f t="shared" si="13"/>
        <v>185.1</v>
      </c>
      <c r="K45" s="1">
        <f t="shared" si="14"/>
        <v>0</v>
      </c>
      <c r="L45" s="1">
        <f>ROUND(F45*(G45),2)</f>
        <v>0</v>
      </c>
      <c r="M45" s="1"/>
      <c r="N45" s="1">
        <v>7.87</v>
      </c>
      <c r="O45" s="1"/>
      <c r="P45" s="166"/>
      <c r="Q45" s="172"/>
      <c r="R45" s="172"/>
      <c r="S45" s="166"/>
      <c r="Z45">
        <v>0</v>
      </c>
    </row>
    <row r="46" spans="1:26" ht="24.95" customHeight="1" x14ac:dyDescent="0.25">
      <c r="A46" s="170"/>
      <c r="B46" s="167" t="s">
        <v>119</v>
      </c>
      <c r="C46" s="171" t="s">
        <v>161</v>
      </c>
      <c r="D46" s="167" t="s">
        <v>162</v>
      </c>
      <c r="E46" s="167" t="s">
        <v>126</v>
      </c>
      <c r="F46" s="168">
        <v>23.52</v>
      </c>
      <c r="G46" s="169"/>
      <c r="H46" s="169"/>
      <c r="I46" s="169">
        <f t="shared" si="12"/>
        <v>0</v>
      </c>
      <c r="J46" s="167">
        <f t="shared" si="13"/>
        <v>70.8</v>
      </c>
      <c r="K46" s="1">
        <f t="shared" si="14"/>
        <v>0</v>
      </c>
      <c r="L46" s="1">
        <f>ROUND(F46*(G46),2)</f>
        <v>0</v>
      </c>
      <c r="M46" s="1"/>
      <c r="N46" s="1">
        <v>3.01</v>
      </c>
      <c r="O46" s="1"/>
      <c r="P46" s="166"/>
      <c r="Q46" s="172"/>
      <c r="R46" s="172"/>
      <c r="S46" s="166"/>
      <c r="Z46">
        <v>0</v>
      </c>
    </row>
    <row r="47" spans="1:26" ht="24.95" customHeight="1" x14ac:dyDescent="0.25">
      <c r="A47" s="170"/>
      <c r="B47" s="167" t="s">
        <v>119</v>
      </c>
      <c r="C47" s="171" t="s">
        <v>163</v>
      </c>
      <c r="D47" s="167" t="s">
        <v>164</v>
      </c>
      <c r="E47" s="167" t="s">
        <v>114</v>
      </c>
      <c r="F47" s="168">
        <v>0.32500000000000001</v>
      </c>
      <c r="G47" s="169"/>
      <c r="H47" s="169"/>
      <c r="I47" s="169">
        <f t="shared" si="12"/>
        <v>0</v>
      </c>
      <c r="J47" s="167">
        <f t="shared" si="13"/>
        <v>446.94</v>
      </c>
      <c r="K47" s="1">
        <f t="shared" si="14"/>
        <v>0</v>
      </c>
      <c r="L47" s="1">
        <f>ROUND(F47*(G47),2)</f>
        <v>0</v>
      </c>
      <c r="M47" s="1"/>
      <c r="N47" s="1">
        <v>1375.2</v>
      </c>
      <c r="O47" s="1"/>
      <c r="P47" s="166"/>
      <c r="Q47" s="172"/>
      <c r="R47" s="172"/>
      <c r="S47" s="166"/>
      <c r="Z47">
        <v>0</v>
      </c>
    </row>
    <row r="48" spans="1:26" ht="24.95" customHeight="1" x14ac:dyDescent="0.25">
      <c r="A48" s="170"/>
      <c r="B48" s="167" t="s">
        <v>136</v>
      </c>
      <c r="C48" s="171" t="s">
        <v>165</v>
      </c>
      <c r="D48" s="167" t="s">
        <v>166</v>
      </c>
      <c r="E48" s="167" t="s">
        <v>126</v>
      </c>
      <c r="F48" s="168">
        <v>6</v>
      </c>
      <c r="G48" s="169"/>
      <c r="H48" s="169"/>
      <c r="I48" s="169">
        <f t="shared" si="12"/>
        <v>0</v>
      </c>
      <c r="J48" s="167">
        <f t="shared" si="13"/>
        <v>16.86</v>
      </c>
      <c r="K48" s="1">
        <f t="shared" si="14"/>
        <v>0</v>
      </c>
      <c r="L48" s="1">
        <f>ROUND(F48*(G48),2)</f>
        <v>0</v>
      </c>
      <c r="M48" s="1"/>
      <c r="N48" s="1">
        <v>2.81</v>
      </c>
      <c r="O48" s="1"/>
      <c r="P48" s="166"/>
      <c r="Q48" s="172"/>
      <c r="R48" s="172"/>
      <c r="S48" s="166"/>
      <c r="Z48">
        <v>0</v>
      </c>
    </row>
    <row r="49" spans="1:26" ht="24.95" customHeight="1" x14ac:dyDescent="0.25">
      <c r="A49" s="170"/>
      <c r="B49" s="167" t="s">
        <v>167</v>
      </c>
      <c r="C49" s="171" t="s">
        <v>168</v>
      </c>
      <c r="D49" s="167" t="s">
        <v>169</v>
      </c>
      <c r="E49" s="167" t="s">
        <v>126</v>
      </c>
      <c r="F49" s="168">
        <v>6.3</v>
      </c>
      <c r="G49" s="169"/>
      <c r="H49" s="169"/>
      <c r="I49" s="169">
        <f t="shared" si="12"/>
        <v>0</v>
      </c>
      <c r="J49" s="167">
        <f t="shared" si="13"/>
        <v>42.08</v>
      </c>
      <c r="K49" s="1">
        <f t="shared" si="14"/>
        <v>0</v>
      </c>
      <c r="L49" s="1"/>
      <c r="M49" s="1">
        <f>ROUND(F49*(H49),2)</f>
        <v>0</v>
      </c>
      <c r="N49" s="1">
        <v>6.68</v>
      </c>
      <c r="O49" s="1"/>
      <c r="P49" s="166"/>
      <c r="Q49" s="172"/>
      <c r="R49" s="172"/>
      <c r="S49" s="166"/>
      <c r="Z49">
        <v>0</v>
      </c>
    </row>
    <row r="50" spans="1:26" x14ac:dyDescent="0.25">
      <c r="A50" s="155"/>
      <c r="B50" s="155"/>
      <c r="C50" s="155"/>
      <c r="D50" s="155" t="s">
        <v>73</v>
      </c>
      <c r="E50" s="155"/>
      <c r="F50" s="166"/>
      <c r="G50" s="158"/>
      <c r="H50" s="158">
        <f>ROUND((SUM(M43:M49))/1,2)</f>
        <v>0</v>
      </c>
      <c r="I50" s="158">
        <f>ROUND((SUM(I43:I49))/1,2)</f>
        <v>0</v>
      </c>
      <c r="J50" s="155"/>
      <c r="K50" s="155"/>
      <c r="L50" s="155">
        <f>ROUND((SUM(L43:L49))/1,2)</f>
        <v>0</v>
      </c>
      <c r="M50" s="155">
        <f>ROUND((SUM(M43:M49))/1,2)</f>
        <v>0</v>
      </c>
      <c r="N50" s="155"/>
      <c r="O50" s="155"/>
      <c r="P50" s="173">
        <f>ROUND((SUM(P43:P49))/1,2)</f>
        <v>0</v>
      </c>
      <c r="Q50" s="152"/>
      <c r="R50" s="152"/>
      <c r="S50" s="173">
        <f>ROUND((SUM(S43:S49))/1,2)</f>
        <v>0</v>
      </c>
      <c r="T50" s="152"/>
      <c r="U50" s="152"/>
      <c r="V50" s="152"/>
      <c r="W50" s="152"/>
      <c r="X50" s="152"/>
      <c r="Y50" s="152"/>
      <c r="Z50" s="152"/>
    </row>
    <row r="51" spans="1:26" x14ac:dyDescent="0.25">
      <c r="A51" s="1"/>
      <c r="B51" s="1"/>
      <c r="C51" s="1"/>
      <c r="D51" s="1"/>
      <c r="E51" s="1"/>
      <c r="F51" s="162"/>
      <c r="G51" s="148"/>
      <c r="H51" s="148"/>
      <c r="I51" s="148"/>
      <c r="J51" s="1"/>
      <c r="K51" s="1"/>
      <c r="L51" s="1"/>
      <c r="M51" s="1"/>
      <c r="N51" s="1"/>
      <c r="O51" s="1"/>
      <c r="P51" s="1"/>
      <c r="S51" s="1"/>
    </row>
    <row r="52" spans="1:26" x14ac:dyDescent="0.25">
      <c r="A52" s="155"/>
      <c r="B52" s="155"/>
      <c r="C52" s="155"/>
      <c r="D52" s="155" t="s">
        <v>74</v>
      </c>
      <c r="E52" s="155"/>
      <c r="F52" s="166"/>
      <c r="G52" s="156"/>
      <c r="H52" s="156"/>
      <c r="I52" s="156"/>
      <c r="J52" s="155"/>
      <c r="K52" s="155"/>
      <c r="L52" s="155"/>
      <c r="M52" s="155"/>
      <c r="N52" s="155"/>
      <c r="O52" s="155"/>
      <c r="P52" s="155"/>
      <c r="Q52" s="152"/>
      <c r="R52" s="152"/>
      <c r="S52" s="155"/>
      <c r="T52" s="152"/>
      <c r="U52" s="152"/>
      <c r="V52" s="152"/>
      <c r="W52" s="152"/>
      <c r="X52" s="152"/>
      <c r="Y52" s="152"/>
      <c r="Z52" s="152"/>
    </row>
    <row r="53" spans="1:26" ht="24.95" customHeight="1" x14ac:dyDescent="0.25">
      <c r="A53" s="170"/>
      <c r="B53" s="167" t="s">
        <v>136</v>
      </c>
      <c r="C53" s="171" t="s">
        <v>170</v>
      </c>
      <c r="D53" s="167" t="s">
        <v>171</v>
      </c>
      <c r="E53" s="167" t="s">
        <v>126</v>
      </c>
      <c r="F53" s="168">
        <v>45.27</v>
      </c>
      <c r="G53" s="169"/>
      <c r="H53" s="169"/>
      <c r="I53" s="169">
        <f t="shared" ref="I53:I62" si="15">ROUND(F53*(G53+H53),2)</f>
        <v>0</v>
      </c>
      <c r="J53" s="167">
        <f t="shared" ref="J53:J62" si="16">ROUND(F53*(N53),2)</f>
        <v>79.22</v>
      </c>
      <c r="K53" s="1">
        <f t="shared" ref="K53:K62" si="17">ROUND(F53*(O53),2)</f>
        <v>0</v>
      </c>
      <c r="L53" s="1">
        <f t="shared" ref="L53:L62" si="18">ROUND(F53*(G53),2)</f>
        <v>0</v>
      </c>
      <c r="M53" s="1"/>
      <c r="N53" s="1">
        <v>1.75</v>
      </c>
      <c r="O53" s="1"/>
      <c r="P53" s="166"/>
      <c r="Q53" s="172"/>
      <c r="R53" s="172"/>
      <c r="S53" s="166"/>
      <c r="Z53">
        <v>0</v>
      </c>
    </row>
    <row r="54" spans="1:26" ht="24.95" customHeight="1" x14ac:dyDescent="0.25">
      <c r="A54" s="170"/>
      <c r="B54" s="167" t="s">
        <v>119</v>
      </c>
      <c r="C54" s="171" t="s">
        <v>172</v>
      </c>
      <c r="D54" s="167" t="s">
        <v>173</v>
      </c>
      <c r="E54" s="167" t="s">
        <v>126</v>
      </c>
      <c r="F54" s="168">
        <v>45.27</v>
      </c>
      <c r="G54" s="169"/>
      <c r="H54" s="169"/>
      <c r="I54" s="169">
        <f t="shared" si="15"/>
        <v>0</v>
      </c>
      <c r="J54" s="167">
        <f t="shared" si="16"/>
        <v>220.92</v>
      </c>
      <c r="K54" s="1">
        <f t="shared" si="17"/>
        <v>0</v>
      </c>
      <c r="L54" s="1">
        <f t="shared" si="18"/>
        <v>0</v>
      </c>
      <c r="M54" s="1"/>
      <c r="N54" s="1">
        <v>4.88</v>
      </c>
      <c r="O54" s="1"/>
      <c r="P54" s="166"/>
      <c r="Q54" s="172"/>
      <c r="R54" s="172"/>
      <c r="S54" s="166"/>
      <c r="Z54">
        <v>0</v>
      </c>
    </row>
    <row r="55" spans="1:26" ht="24.95" customHeight="1" x14ac:dyDescent="0.25">
      <c r="A55" s="170"/>
      <c r="B55" s="167" t="s">
        <v>136</v>
      </c>
      <c r="C55" s="171" t="s">
        <v>174</v>
      </c>
      <c r="D55" s="167" t="s">
        <v>175</v>
      </c>
      <c r="E55" s="167" t="s">
        <v>126</v>
      </c>
      <c r="F55" s="168">
        <v>45.27</v>
      </c>
      <c r="G55" s="169"/>
      <c r="H55" s="169"/>
      <c r="I55" s="169">
        <f t="shared" si="15"/>
        <v>0</v>
      </c>
      <c r="J55" s="167">
        <f t="shared" si="16"/>
        <v>349.94</v>
      </c>
      <c r="K55" s="1">
        <f t="shared" si="17"/>
        <v>0</v>
      </c>
      <c r="L55" s="1">
        <f t="shared" si="18"/>
        <v>0</v>
      </c>
      <c r="M55" s="1"/>
      <c r="N55" s="1">
        <v>7.73</v>
      </c>
      <c r="O55" s="1"/>
      <c r="P55" s="166"/>
      <c r="Q55" s="172"/>
      <c r="R55" s="172"/>
      <c r="S55" s="166"/>
      <c r="Z55">
        <v>0</v>
      </c>
    </row>
    <row r="56" spans="1:26" ht="24.95" customHeight="1" x14ac:dyDescent="0.25">
      <c r="A56" s="170"/>
      <c r="B56" s="167" t="s">
        <v>136</v>
      </c>
      <c r="C56" s="171" t="s">
        <v>176</v>
      </c>
      <c r="D56" s="167" t="s">
        <v>177</v>
      </c>
      <c r="E56" s="167" t="s">
        <v>126</v>
      </c>
      <c r="F56" s="168">
        <v>115.601</v>
      </c>
      <c r="G56" s="169"/>
      <c r="H56" s="169"/>
      <c r="I56" s="169">
        <f t="shared" si="15"/>
        <v>0</v>
      </c>
      <c r="J56" s="167">
        <f t="shared" si="16"/>
        <v>263.57</v>
      </c>
      <c r="K56" s="1">
        <f t="shared" si="17"/>
        <v>0</v>
      </c>
      <c r="L56" s="1">
        <f t="shared" si="18"/>
        <v>0</v>
      </c>
      <c r="M56" s="1"/>
      <c r="N56" s="1">
        <v>2.2800000000000002</v>
      </c>
      <c r="O56" s="1"/>
      <c r="P56" s="166"/>
      <c r="Q56" s="172"/>
      <c r="R56" s="172"/>
      <c r="S56" s="166"/>
      <c r="Z56">
        <v>0</v>
      </c>
    </row>
    <row r="57" spans="1:26" ht="24.95" customHeight="1" x14ac:dyDescent="0.25">
      <c r="A57" s="170"/>
      <c r="B57" s="167" t="s">
        <v>119</v>
      </c>
      <c r="C57" s="171" t="s">
        <v>178</v>
      </c>
      <c r="D57" s="167" t="s">
        <v>179</v>
      </c>
      <c r="E57" s="167" t="s">
        <v>126</v>
      </c>
      <c r="F57" s="168">
        <v>115.601</v>
      </c>
      <c r="G57" s="169"/>
      <c r="H57" s="169"/>
      <c r="I57" s="169">
        <f t="shared" si="15"/>
        <v>0</v>
      </c>
      <c r="J57" s="167">
        <f t="shared" si="16"/>
        <v>564.13</v>
      </c>
      <c r="K57" s="1">
        <f t="shared" si="17"/>
        <v>0</v>
      </c>
      <c r="L57" s="1">
        <f t="shared" si="18"/>
        <v>0</v>
      </c>
      <c r="M57" s="1"/>
      <c r="N57" s="1">
        <v>4.88</v>
      </c>
      <c r="O57" s="1"/>
      <c r="P57" s="166"/>
      <c r="Q57" s="172"/>
      <c r="R57" s="172"/>
      <c r="S57" s="166"/>
      <c r="Z57">
        <v>0</v>
      </c>
    </row>
    <row r="58" spans="1:26" ht="24.95" customHeight="1" x14ac:dyDescent="0.25">
      <c r="A58" s="170"/>
      <c r="B58" s="167" t="s">
        <v>119</v>
      </c>
      <c r="C58" s="171" t="s">
        <v>180</v>
      </c>
      <c r="D58" s="167" t="s">
        <v>181</v>
      </c>
      <c r="E58" s="167" t="s">
        <v>126</v>
      </c>
      <c r="F58" s="168">
        <v>109.45099999999999</v>
      </c>
      <c r="G58" s="169"/>
      <c r="H58" s="169"/>
      <c r="I58" s="169">
        <f t="shared" si="15"/>
        <v>0</v>
      </c>
      <c r="J58" s="167">
        <f t="shared" si="16"/>
        <v>1393.31</v>
      </c>
      <c r="K58" s="1">
        <f t="shared" si="17"/>
        <v>0</v>
      </c>
      <c r="L58" s="1">
        <f t="shared" si="18"/>
        <v>0</v>
      </c>
      <c r="M58" s="1"/>
      <c r="N58" s="1">
        <v>12.73</v>
      </c>
      <c r="O58" s="1"/>
      <c r="P58" s="166"/>
      <c r="Q58" s="172"/>
      <c r="R58" s="172"/>
      <c r="S58" s="166"/>
      <c r="Z58">
        <v>0</v>
      </c>
    </row>
    <row r="59" spans="1:26" ht="24.95" customHeight="1" x14ac:dyDescent="0.25">
      <c r="A59" s="170"/>
      <c r="B59" s="167" t="s">
        <v>119</v>
      </c>
      <c r="C59" s="171" t="s">
        <v>182</v>
      </c>
      <c r="D59" s="167" t="s">
        <v>183</v>
      </c>
      <c r="E59" s="167" t="s">
        <v>126</v>
      </c>
      <c r="F59" s="168">
        <v>6.15</v>
      </c>
      <c r="G59" s="169"/>
      <c r="H59" s="169"/>
      <c r="I59" s="169">
        <f t="shared" si="15"/>
        <v>0</v>
      </c>
      <c r="J59" s="167">
        <f t="shared" si="16"/>
        <v>124.29</v>
      </c>
      <c r="K59" s="1">
        <f t="shared" si="17"/>
        <v>0</v>
      </c>
      <c r="L59" s="1">
        <f t="shared" si="18"/>
        <v>0</v>
      </c>
      <c r="M59" s="1"/>
      <c r="N59" s="1">
        <v>20.21</v>
      </c>
      <c r="O59" s="1"/>
      <c r="P59" s="166"/>
      <c r="Q59" s="172"/>
      <c r="R59" s="172"/>
      <c r="S59" s="166"/>
      <c r="Z59">
        <v>0</v>
      </c>
    </row>
    <row r="60" spans="1:26" ht="24.95" customHeight="1" x14ac:dyDescent="0.25">
      <c r="A60" s="170"/>
      <c r="B60" s="167" t="s">
        <v>119</v>
      </c>
      <c r="C60" s="171" t="s">
        <v>184</v>
      </c>
      <c r="D60" s="167" t="s">
        <v>185</v>
      </c>
      <c r="E60" s="167" t="s">
        <v>103</v>
      </c>
      <c r="F60" s="168">
        <v>0.9</v>
      </c>
      <c r="G60" s="169"/>
      <c r="H60" s="169"/>
      <c r="I60" s="169">
        <f t="shared" si="15"/>
        <v>0</v>
      </c>
      <c r="J60" s="167">
        <f t="shared" si="16"/>
        <v>105.3</v>
      </c>
      <c r="K60" s="1">
        <f t="shared" si="17"/>
        <v>0</v>
      </c>
      <c r="L60" s="1">
        <f t="shared" si="18"/>
        <v>0</v>
      </c>
      <c r="M60" s="1"/>
      <c r="N60" s="1">
        <v>117</v>
      </c>
      <c r="O60" s="1"/>
      <c r="P60" s="166"/>
      <c r="Q60" s="172"/>
      <c r="R60" s="172"/>
      <c r="S60" s="166"/>
      <c r="Z60">
        <v>0</v>
      </c>
    </row>
    <row r="61" spans="1:26" ht="24.95" customHeight="1" x14ac:dyDescent="0.25">
      <c r="A61" s="170"/>
      <c r="B61" s="167" t="s">
        <v>119</v>
      </c>
      <c r="C61" s="171" t="s">
        <v>186</v>
      </c>
      <c r="D61" s="167" t="s">
        <v>187</v>
      </c>
      <c r="E61" s="167" t="s">
        <v>103</v>
      </c>
      <c r="F61" s="168">
        <v>4.2</v>
      </c>
      <c r="G61" s="169"/>
      <c r="H61" s="169"/>
      <c r="I61" s="169">
        <f t="shared" si="15"/>
        <v>0</v>
      </c>
      <c r="J61" s="167">
        <f t="shared" si="16"/>
        <v>459.1</v>
      </c>
      <c r="K61" s="1">
        <f t="shared" si="17"/>
        <v>0</v>
      </c>
      <c r="L61" s="1">
        <f t="shared" si="18"/>
        <v>0</v>
      </c>
      <c r="M61" s="1"/>
      <c r="N61" s="1">
        <v>109.31</v>
      </c>
      <c r="O61" s="1"/>
      <c r="P61" s="166"/>
      <c r="Q61" s="172"/>
      <c r="R61" s="172"/>
      <c r="S61" s="166"/>
      <c r="Z61">
        <v>0</v>
      </c>
    </row>
    <row r="62" spans="1:26" ht="24.95" customHeight="1" x14ac:dyDescent="0.25">
      <c r="A62" s="170"/>
      <c r="B62" s="167" t="s">
        <v>119</v>
      </c>
      <c r="C62" s="171" t="s">
        <v>188</v>
      </c>
      <c r="D62" s="167" t="s">
        <v>189</v>
      </c>
      <c r="E62" s="167" t="s">
        <v>103</v>
      </c>
      <c r="F62" s="168">
        <v>4.2</v>
      </c>
      <c r="G62" s="169"/>
      <c r="H62" s="169"/>
      <c r="I62" s="169">
        <f t="shared" si="15"/>
        <v>0</v>
      </c>
      <c r="J62" s="167">
        <f t="shared" si="16"/>
        <v>77.2</v>
      </c>
      <c r="K62" s="1">
        <f t="shared" si="17"/>
        <v>0</v>
      </c>
      <c r="L62" s="1">
        <f t="shared" si="18"/>
        <v>0</v>
      </c>
      <c r="M62" s="1"/>
      <c r="N62" s="1">
        <v>18.38</v>
      </c>
      <c r="O62" s="1"/>
      <c r="P62" s="166"/>
      <c r="Q62" s="172"/>
      <c r="R62" s="172"/>
      <c r="S62" s="166"/>
      <c r="Z62">
        <v>0</v>
      </c>
    </row>
    <row r="63" spans="1:26" x14ac:dyDescent="0.25">
      <c r="A63" s="155"/>
      <c r="B63" s="155"/>
      <c r="C63" s="155"/>
      <c r="D63" s="155" t="s">
        <v>74</v>
      </c>
      <c r="E63" s="155"/>
      <c r="F63" s="166"/>
      <c r="G63" s="158"/>
      <c r="H63" s="158">
        <f>ROUND((SUM(M52:M62))/1,2)</f>
        <v>0</v>
      </c>
      <c r="I63" s="158">
        <f>ROUND((SUM(I52:I62))/1,2)</f>
        <v>0</v>
      </c>
      <c r="J63" s="155"/>
      <c r="K63" s="155"/>
      <c r="L63" s="155">
        <f>ROUND((SUM(L52:L62))/1,2)</f>
        <v>0</v>
      </c>
      <c r="M63" s="155">
        <f>ROUND((SUM(M52:M62))/1,2)</f>
        <v>0</v>
      </c>
      <c r="N63" s="155"/>
      <c r="O63" s="155"/>
      <c r="P63" s="173">
        <f>ROUND((SUM(P52:P62))/1,2)</f>
        <v>0</v>
      </c>
      <c r="Q63" s="152"/>
      <c r="R63" s="152"/>
      <c r="S63" s="173">
        <f>ROUND((SUM(S52:S62))/1,2)</f>
        <v>0</v>
      </c>
      <c r="T63" s="152"/>
      <c r="U63" s="152"/>
      <c r="V63" s="152"/>
      <c r="W63" s="152"/>
      <c r="X63" s="152"/>
      <c r="Y63" s="152"/>
      <c r="Z63" s="152"/>
    </row>
    <row r="64" spans="1:26" x14ac:dyDescent="0.25">
      <c r="A64" s="1"/>
      <c r="B64" s="1"/>
      <c r="C64" s="1"/>
      <c r="D64" s="1"/>
      <c r="E64" s="1"/>
      <c r="F64" s="162"/>
      <c r="G64" s="148"/>
      <c r="H64" s="148"/>
      <c r="I64" s="148"/>
      <c r="J64" s="1"/>
      <c r="K64" s="1"/>
      <c r="L64" s="1"/>
      <c r="M64" s="1"/>
      <c r="N64" s="1"/>
      <c r="O64" s="1"/>
      <c r="P64" s="1"/>
      <c r="S64" s="1"/>
    </row>
    <row r="65" spans="1:26" x14ac:dyDescent="0.25">
      <c r="A65" s="155"/>
      <c r="B65" s="155"/>
      <c r="C65" s="155"/>
      <c r="D65" s="155" t="s">
        <v>75</v>
      </c>
      <c r="E65" s="155"/>
      <c r="F65" s="166"/>
      <c r="G65" s="156"/>
      <c r="H65" s="156"/>
      <c r="I65" s="156"/>
      <c r="J65" s="155"/>
      <c r="K65" s="155"/>
      <c r="L65" s="155"/>
      <c r="M65" s="155"/>
      <c r="N65" s="155"/>
      <c r="O65" s="155"/>
      <c r="P65" s="155"/>
      <c r="Q65" s="152"/>
      <c r="R65" s="152"/>
      <c r="S65" s="155"/>
      <c r="T65" s="152"/>
      <c r="U65" s="152"/>
      <c r="V65" s="152"/>
      <c r="W65" s="152"/>
      <c r="X65" s="152"/>
      <c r="Y65" s="152"/>
      <c r="Z65" s="152"/>
    </row>
    <row r="66" spans="1:26" ht="24.95" customHeight="1" x14ac:dyDescent="0.25">
      <c r="A66" s="170"/>
      <c r="B66" s="167" t="s">
        <v>136</v>
      </c>
      <c r="C66" s="171" t="s">
        <v>190</v>
      </c>
      <c r="D66" s="167" t="s">
        <v>191</v>
      </c>
      <c r="E66" s="167" t="s">
        <v>146</v>
      </c>
      <c r="F66" s="168">
        <v>1</v>
      </c>
      <c r="G66" s="169"/>
      <c r="H66" s="169"/>
      <c r="I66" s="169">
        <f t="shared" ref="I66:I76" si="19">ROUND(F66*(G66+H66),2)</f>
        <v>0</v>
      </c>
      <c r="J66" s="167">
        <f t="shared" ref="J66:J76" si="20">ROUND(F66*(N66),2)</f>
        <v>1365</v>
      </c>
      <c r="K66" s="1">
        <f t="shared" ref="K66:K76" si="21">ROUND(F66*(O66),2)</f>
        <v>0</v>
      </c>
      <c r="L66" s="1">
        <f t="shared" ref="L66:L76" si="22">ROUND(F66*(G66),2)</f>
        <v>0</v>
      </c>
      <c r="M66" s="1"/>
      <c r="N66" s="1">
        <v>1365</v>
      </c>
      <c r="O66" s="1"/>
      <c r="P66" s="166"/>
      <c r="Q66" s="172"/>
      <c r="R66" s="172"/>
      <c r="S66" s="166"/>
      <c r="Z66">
        <v>0</v>
      </c>
    </row>
    <row r="67" spans="1:26" ht="24.95" customHeight="1" x14ac:dyDescent="0.25">
      <c r="A67" s="170"/>
      <c r="B67" s="167" t="s">
        <v>192</v>
      </c>
      <c r="C67" s="171" t="s">
        <v>193</v>
      </c>
      <c r="D67" s="167" t="s">
        <v>194</v>
      </c>
      <c r="E67" s="167" t="s">
        <v>118</v>
      </c>
      <c r="F67" s="168">
        <v>18.149999999999999</v>
      </c>
      <c r="G67" s="169"/>
      <c r="H67" s="169"/>
      <c r="I67" s="169">
        <f t="shared" si="19"/>
        <v>0</v>
      </c>
      <c r="J67" s="167">
        <f t="shared" si="20"/>
        <v>116.52</v>
      </c>
      <c r="K67" s="1">
        <f t="shared" si="21"/>
        <v>0</v>
      </c>
      <c r="L67" s="1">
        <f t="shared" si="22"/>
        <v>0</v>
      </c>
      <c r="M67" s="1"/>
      <c r="N67" s="1">
        <v>6.42</v>
      </c>
      <c r="O67" s="1"/>
      <c r="P67" s="166"/>
      <c r="Q67" s="172"/>
      <c r="R67" s="172"/>
      <c r="S67" s="166"/>
      <c r="Z67">
        <v>0</v>
      </c>
    </row>
    <row r="68" spans="1:26" ht="24.95" customHeight="1" x14ac:dyDescent="0.25">
      <c r="A68" s="170"/>
      <c r="B68" s="167" t="s">
        <v>136</v>
      </c>
      <c r="C68" s="171" t="s">
        <v>195</v>
      </c>
      <c r="D68" s="167" t="s">
        <v>196</v>
      </c>
      <c r="E68" s="167" t="s">
        <v>146</v>
      </c>
      <c r="F68" s="168">
        <v>73.325999999999993</v>
      </c>
      <c r="G68" s="169"/>
      <c r="H68" s="169"/>
      <c r="I68" s="169">
        <f t="shared" si="19"/>
        <v>0</v>
      </c>
      <c r="J68" s="167">
        <f t="shared" si="20"/>
        <v>258.11</v>
      </c>
      <c r="K68" s="1">
        <f t="shared" si="21"/>
        <v>0</v>
      </c>
      <c r="L68" s="1">
        <f t="shared" si="22"/>
        <v>0</v>
      </c>
      <c r="M68" s="1"/>
      <c r="N68" s="1">
        <v>3.52</v>
      </c>
      <c r="O68" s="1"/>
      <c r="P68" s="166"/>
      <c r="Q68" s="172"/>
      <c r="R68" s="172"/>
      <c r="S68" s="166"/>
      <c r="Z68">
        <v>0</v>
      </c>
    </row>
    <row r="69" spans="1:26" ht="24.95" customHeight="1" x14ac:dyDescent="0.25">
      <c r="A69" s="170"/>
      <c r="B69" s="167" t="s">
        <v>197</v>
      </c>
      <c r="C69" s="171" t="s">
        <v>198</v>
      </c>
      <c r="D69" s="167" t="s">
        <v>199</v>
      </c>
      <c r="E69" s="167" t="s">
        <v>126</v>
      </c>
      <c r="F69" s="168">
        <v>114.69</v>
      </c>
      <c r="G69" s="169"/>
      <c r="H69" s="169"/>
      <c r="I69" s="169">
        <f t="shared" si="19"/>
        <v>0</v>
      </c>
      <c r="J69" s="167">
        <f t="shared" si="20"/>
        <v>242</v>
      </c>
      <c r="K69" s="1">
        <f t="shared" si="21"/>
        <v>0</v>
      </c>
      <c r="L69" s="1">
        <f t="shared" si="22"/>
        <v>0</v>
      </c>
      <c r="M69" s="1"/>
      <c r="N69" s="1">
        <v>2.11</v>
      </c>
      <c r="O69" s="1"/>
      <c r="P69" s="166"/>
      <c r="Q69" s="172"/>
      <c r="R69" s="172"/>
      <c r="S69" s="166"/>
      <c r="Z69">
        <v>0</v>
      </c>
    </row>
    <row r="70" spans="1:26" ht="35.1" customHeight="1" x14ac:dyDescent="0.25">
      <c r="A70" s="170"/>
      <c r="B70" s="167" t="s">
        <v>197</v>
      </c>
      <c r="C70" s="171" t="s">
        <v>200</v>
      </c>
      <c r="D70" s="167" t="s">
        <v>201</v>
      </c>
      <c r="E70" s="167" t="s">
        <v>126</v>
      </c>
      <c r="F70" s="168">
        <v>114.69</v>
      </c>
      <c r="G70" s="169"/>
      <c r="H70" s="169"/>
      <c r="I70" s="169">
        <f t="shared" si="19"/>
        <v>0</v>
      </c>
      <c r="J70" s="167">
        <f t="shared" si="20"/>
        <v>154.83000000000001</v>
      </c>
      <c r="K70" s="1">
        <f t="shared" si="21"/>
        <v>0</v>
      </c>
      <c r="L70" s="1">
        <f t="shared" si="22"/>
        <v>0</v>
      </c>
      <c r="M70" s="1"/>
      <c r="N70" s="1">
        <v>1.35</v>
      </c>
      <c r="O70" s="1"/>
      <c r="P70" s="166"/>
      <c r="Q70" s="172"/>
      <c r="R70" s="172"/>
      <c r="S70" s="166"/>
      <c r="Z70">
        <v>0</v>
      </c>
    </row>
    <row r="71" spans="1:26" ht="24.95" customHeight="1" x14ac:dyDescent="0.25">
      <c r="A71" s="170"/>
      <c r="B71" s="167" t="s">
        <v>202</v>
      </c>
      <c r="C71" s="171" t="s">
        <v>203</v>
      </c>
      <c r="D71" s="167" t="s">
        <v>204</v>
      </c>
      <c r="E71" s="167" t="s">
        <v>126</v>
      </c>
      <c r="F71" s="168">
        <v>114.69</v>
      </c>
      <c r="G71" s="169"/>
      <c r="H71" s="169"/>
      <c r="I71" s="169">
        <f t="shared" si="19"/>
        <v>0</v>
      </c>
      <c r="J71" s="167">
        <f t="shared" si="20"/>
        <v>157.13</v>
      </c>
      <c r="K71" s="1">
        <f t="shared" si="21"/>
        <v>0</v>
      </c>
      <c r="L71" s="1">
        <f t="shared" si="22"/>
        <v>0</v>
      </c>
      <c r="M71" s="1"/>
      <c r="N71" s="1">
        <v>1.37</v>
      </c>
      <c r="O71" s="1"/>
      <c r="P71" s="166"/>
      <c r="Q71" s="172"/>
      <c r="R71" s="172"/>
      <c r="S71" s="166"/>
      <c r="Z71">
        <v>0</v>
      </c>
    </row>
    <row r="72" spans="1:26" ht="24.95" customHeight="1" x14ac:dyDescent="0.25">
      <c r="A72" s="170"/>
      <c r="B72" s="167" t="s">
        <v>197</v>
      </c>
      <c r="C72" s="171" t="s">
        <v>205</v>
      </c>
      <c r="D72" s="167" t="s">
        <v>206</v>
      </c>
      <c r="E72" s="167" t="s">
        <v>126</v>
      </c>
      <c r="F72" s="168">
        <v>129</v>
      </c>
      <c r="G72" s="169"/>
      <c r="H72" s="169"/>
      <c r="I72" s="169">
        <f t="shared" si="19"/>
        <v>0</v>
      </c>
      <c r="J72" s="167">
        <f t="shared" si="20"/>
        <v>445.05</v>
      </c>
      <c r="K72" s="1">
        <f t="shared" si="21"/>
        <v>0</v>
      </c>
      <c r="L72" s="1">
        <f t="shared" si="22"/>
        <v>0</v>
      </c>
      <c r="M72" s="1"/>
      <c r="N72" s="1">
        <v>3.45</v>
      </c>
      <c r="O72" s="1"/>
      <c r="P72" s="166"/>
      <c r="Q72" s="172"/>
      <c r="R72" s="172"/>
      <c r="S72" s="166"/>
      <c r="Z72">
        <v>0</v>
      </c>
    </row>
    <row r="73" spans="1:26" ht="24.95" customHeight="1" x14ac:dyDescent="0.25">
      <c r="A73" s="170"/>
      <c r="B73" s="167" t="s">
        <v>197</v>
      </c>
      <c r="C73" s="171" t="s">
        <v>207</v>
      </c>
      <c r="D73" s="167" t="s">
        <v>208</v>
      </c>
      <c r="E73" s="167" t="s">
        <v>118</v>
      </c>
      <c r="F73" s="168">
        <v>114.69</v>
      </c>
      <c r="G73" s="169"/>
      <c r="H73" s="169"/>
      <c r="I73" s="169">
        <f t="shared" si="19"/>
        <v>0</v>
      </c>
      <c r="J73" s="167">
        <f t="shared" si="20"/>
        <v>274.11</v>
      </c>
      <c r="K73" s="1">
        <f t="shared" si="21"/>
        <v>0</v>
      </c>
      <c r="L73" s="1">
        <f t="shared" si="22"/>
        <v>0</v>
      </c>
      <c r="M73" s="1"/>
      <c r="N73" s="1">
        <v>2.39</v>
      </c>
      <c r="O73" s="1"/>
      <c r="P73" s="166"/>
      <c r="Q73" s="172"/>
      <c r="R73" s="172"/>
      <c r="S73" s="166"/>
      <c r="Z73">
        <v>0</v>
      </c>
    </row>
    <row r="74" spans="1:26" ht="24.95" customHeight="1" x14ac:dyDescent="0.25">
      <c r="A74" s="170"/>
      <c r="B74" s="167" t="s">
        <v>197</v>
      </c>
      <c r="C74" s="171" t="s">
        <v>209</v>
      </c>
      <c r="D74" s="167" t="s">
        <v>210</v>
      </c>
      <c r="E74" s="167" t="s">
        <v>126</v>
      </c>
      <c r="F74" s="168">
        <v>114.69</v>
      </c>
      <c r="G74" s="169"/>
      <c r="H74" s="169"/>
      <c r="I74" s="169">
        <f t="shared" si="19"/>
        <v>0</v>
      </c>
      <c r="J74" s="167">
        <f t="shared" si="20"/>
        <v>166.3</v>
      </c>
      <c r="K74" s="1">
        <f t="shared" si="21"/>
        <v>0</v>
      </c>
      <c r="L74" s="1">
        <f t="shared" si="22"/>
        <v>0</v>
      </c>
      <c r="M74" s="1"/>
      <c r="N74" s="1">
        <v>1.45</v>
      </c>
      <c r="O74" s="1"/>
      <c r="P74" s="166"/>
      <c r="Q74" s="172"/>
      <c r="R74" s="172"/>
      <c r="S74" s="166"/>
      <c r="Z74">
        <v>0</v>
      </c>
    </row>
    <row r="75" spans="1:26" ht="24.95" customHeight="1" x14ac:dyDescent="0.25">
      <c r="A75" s="170"/>
      <c r="B75" s="167" t="s">
        <v>136</v>
      </c>
      <c r="C75" s="171" t="s">
        <v>211</v>
      </c>
      <c r="D75" s="167" t="s">
        <v>212</v>
      </c>
      <c r="E75" s="167" t="s">
        <v>146</v>
      </c>
      <c r="F75" s="168">
        <v>12</v>
      </c>
      <c r="G75" s="169"/>
      <c r="H75" s="169"/>
      <c r="I75" s="169">
        <f t="shared" si="19"/>
        <v>0</v>
      </c>
      <c r="J75" s="167">
        <f t="shared" si="20"/>
        <v>123.6</v>
      </c>
      <c r="K75" s="1">
        <f t="shared" si="21"/>
        <v>0</v>
      </c>
      <c r="L75" s="1">
        <f t="shared" si="22"/>
        <v>0</v>
      </c>
      <c r="M75" s="1"/>
      <c r="N75" s="1">
        <v>10.3</v>
      </c>
      <c r="O75" s="1"/>
      <c r="P75" s="166"/>
      <c r="Q75" s="172"/>
      <c r="R75" s="172"/>
      <c r="S75" s="166"/>
      <c r="Z75">
        <v>0</v>
      </c>
    </row>
    <row r="76" spans="1:26" ht="24.95" customHeight="1" x14ac:dyDescent="0.25">
      <c r="A76" s="170"/>
      <c r="B76" s="167" t="s">
        <v>136</v>
      </c>
      <c r="C76" s="171" t="s">
        <v>213</v>
      </c>
      <c r="D76" s="167" t="s">
        <v>214</v>
      </c>
      <c r="E76" s="167" t="s">
        <v>146</v>
      </c>
      <c r="F76" s="168">
        <v>1</v>
      </c>
      <c r="G76" s="169"/>
      <c r="H76" s="169"/>
      <c r="I76" s="169">
        <f t="shared" si="19"/>
        <v>0</v>
      </c>
      <c r="J76" s="167">
        <f t="shared" si="20"/>
        <v>159</v>
      </c>
      <c r="K76" s="1">
        <f t="shared" si="21"/>
        <v>0</v>
      </c>
      <c r="L76" s="1">
        <f t="shared" si="22"/>
        <v>0</v>
      </c>
      <c r="M76" s="1"/>
      <c r="N76" s="1">
        <v>159</v>
      </c>
      <c r="O76" s="1"/>
      <c r="P76" s="166"/>
      <c r="Q76" s="172"/>
      <c r="R76" s="172"/>
      <c r="S76" s="166"/>
      <c r="Z76">
        <v>0</v>
      </c>
    </row>
    <row r="77" spans="1:26" x14ac:dyDescent="0.25">
      <c r="A77" s="155"/>
      <c r="B77" s="155"/>
      <c r="C77" s="155"/>
      <c r="D77" s="155" t="s">
        <v>75</v>
      </c>
      <c r="E77" s="155"/>
      <c r="F77" s="166"/>
      <c r="G77" s="158"/>
      <c r="H77" s="158">
        <f>ROUND((SUM(M65:M76))/1,2)</f>
        <v>0</v>
      </c>
      <c r="I77" s="158">
        <f>ROUND((SUM(I65:I76))/1,2)</f>
        <v>0</v>
      </c>
      <c r="J77" s="155"/>
      <c r="K77" s="155"/>
      <c r="L77" s="155">
        <f>ROUND((SUM(L65:L76))/1,2)</f>
        <v>0</v>
      </c>
      <c r="M77" s="155">
        <f>ROUND((SUM(M65:M76))/1,2)</f>
        <v>0</v>
      </c>
      <c r="N77" s="155"/>
      <c r="O77" s="155"/>
      <c r="P77" s="173">
        <f>ROUND((SUM(P65:P76))/1,2)</f>
        <v>0</v>
      </c>
      <c r="Q77" s="152"/>
      <c r="R77" s="152"/>
      <c r="S77" s="173">
        <f>ROUND((SUM(S65:S76))/1,2)</f>
        <v>0</v>
      </c>
      <c r="T77" s="152"/>
      <c r="U77" s="152"/>
      <c r="V77" s="152"/>
      <c r="W77" s="152"/>
      <c r="X77" s="152"/>
      <c r="Y77" s="152"/>
      <c r="Z77" s="152"/>
    </row>
    <row r="78" spans="1:26" x14ac:dyDescent="0.25">
      <c r="A78" s="1"/>
      <c r="B78" s="1"/>
      <c r="C78" s="1"/>
      <c r="D78" s="1"/>
      <c r="E78" s="1"/>
      <c r="F78" s="162"/>
      <c r="G78" s="148"/>
      <c r="H78" s="148"/>
      <c r="I78" s="148"/>
      <c r="J78" s="1"/>
      <c r="K78" s="1"/>
      <c r="L78" s="1"/>
      <c r="M78" s="1"/>
      <c r="N78" s="1"/>
      <c r="O78" s="1"/>
      <c r="P78" s="1"/>
      <c r="S78" s="1"/>
    </row>
    <row r="79" spans="1:26" x14ac:dyDescent="0.25">
      <c r="A79" s="155"/>
      <c r="B79" s="155"/>
      <c r="C79" s="155"/>
      <c r="D79" s="155" t="s">
        <v>76</v>
      </c>
      <c r="E79" s="155"/>
      <c r="F79" s="166"/>
      <c r="G79" s="156"/>
      <c r="H79" s="156"/>
      <c r="I79" s="156"/>
      <c r="J79" s="155"/>
      <c r="K79" s="155"/>
      <c r="L79" s="155"/>
      <c r="M79" s="155"/>
      <c r="N79" s="155"/>
      <c r="O79" s="155"/>
      <c r="P79" s="155"/>
      <c r="Q79" s="152"/>
      <c r="R79" s="152"/>
      <c r="S79" s="155"/>
      <c r="T79" s="152"/>
      <c r="U79" s="152"/>
      <c r="V79" s="152"/>
      <c r="W79" s="152"/>
      <c r="X79" s="152"/>
      <c r="Y79" s="152"/>
      <c r="Z79" s="152"/>
    </row>
    <row r="80" spans="1:26" ht="24.95" customHeight="1" x14ac:dyDescent="0.25">
      <c r="A80" s="170"/>
      <c r="B80" s="167" t="s">
        <v>119</v>
      </c>
      <c r="C80" s="171" t="s">
        <v>215</v>
      </c>
      <c r="D80" s="167" t="s">
        <v>216</v>
      </c>
      <c r="E80" s="167" t="s">
        <v>114</v>
      </c>
      <c r="F80" s="168">
        <v>194.125</v>
      </c>
      <c r="G80" s="169"/>
      <c r="H80" s="169"/>
      <c r="I80" s="169">
        <f>ROUND(F80*(G80+H80),2)</f>
        <v>0</v>
      </c>
      <c r="J80" s="167">
        <f>ROUND(F80*(N80),2)</f>
        <v>2203.3200000000002</v>
      </c>
      <c r="K80" s="1">
        <f>ROUND(F80*(O80),2)</f>
        <v>0</v>
      </c>
      <c r="L80" s="1">
        <f>ROUND(F80*(G80),2)</f>
        <v>0</v>
      </c>
      <c r="M80" s="1"/>
      <c r="N80" s="1">
        <v>11.35</v>
      </c>
      <c r="O80" s="1"/>
      <c r="P80" s="166"/>
      <c r="Q80" s="172"/>
      <c r="R80" s="172"/>
      <c r="S80" s="166"/>
      <c r="Z80">
        <v>0</v>
      </c>
    </row>
    <row r="81" spans="1:26" x14ac:dyDescent="0.25">
      <c r="A81" s="155"/>
      <c r="B81" s="155"/>
      <c r="C81" s="155"/>
      <c r="D81" s="155" t="s">
        <v>76</v>
      </c>
      <c r="E81" s="155"/>
      <c r="F81" s="166"/>
      <c r="G81" s="158"/>
      <c r="H81" s="158">
        <f>ROUND((SUM(M79:M80))/1,2)</f>
        <v>0</v>
      </c>
      <c r="I81" s="158">
        <f>ROUND((SUM(I79:I80))/1,2)</f>
        <v>0</v>
      </c>
      <c r="J81" s="155"/>
      <c r="K81" s="155"/>
      <c r="L81" s="155">
        <f>ROUND((SUM(L79:L80))/1,2)</f>
        <v>0</v>
      </c>
      <c r="M81" s="155">
        <f>ROUND((SUM(M79:M80))/1,2)</f>
        <v>0</v>
      </c>
      <c r="N81" s="155"/>
      <c r="O81" s="155"/>
      <c r="P81" s="173">
        <f>ROUND((SUM(P79:P80))/1,2)</f>
        <v>0</v>
      </c>
      <c r="Q81" s="152"/>
      <c r="R81" s="152"/>
      <c r="S81" s="173">
        <f>ROUND((SUM(S79:S80))/1,2)</f>
        <v>0</v>
      </c>
      <c r="T81" s="152"/>
      <c r="U81" s="152"/>
      <c r="V81" s="152"/>
      <c r="W81" s="152"/>
      <c r="X81" s="152"/>
      <c r="Y81" s="152"/>
      <c r="Z81" s="152"/>
    </row>
    <row r="82" spans="1:26" x14ac:dyDescent="0.25">
      <c r="A82" s="1"/>
      <c r="B82" s="1"/>
      <c r="C82" s="1"/>
      <c r="D82" s="1"/>
      <c r="E82" s="1"/>
      <c r="F82" s="162"/>
      <c r="G82" s="148"/>
      <c r="H82" s="148"/>
      <c r="I82" s="148"/>
      <c r="J82" s="1"/>
      <c r="K82" s="1"/>
      <c r="L82" s="1"/>
      <c r="M82" s="1"/>
      <c r="N82" s="1"/>
      <c r="O82" s="1"/>
      <c r="P82" s="1"/>
      <c r="S82" s="1"/>
    </row>
    <row r="83" spans="1:26" x14ac:dyDescent="0.25">
      <c r="A83" s="155"/>
      <c r="B83" s="155"/>
      <c r="C83" s="155"/>
      <c r="D83" s="2" t="s">
        <v>69</v>
      </c>
      <c r="E83" s="155"/>
      <c r="F83" s="166"/>
      <c r="G83" s="158"/>
      <c r="H83" s="158">
        <f>ROUND((SUM(M9:M82))/2,2)</f>
        <v>0</v>
      </c>
      <c r="I83" s="158">
        <f>ROUND((SUM(I9:I82))/2,2)</f>
        <v>0</v>
      </c>
      <c r="J83" s="156"/>
      <c r="K83" s="155"/>
      <c r="L83" s="156">
        <f>ROUND((SUM(L9:L82))/2,2)</f>
        <v>0</v>
      </c>
      <c r="M83" s="156">
        <f>ROUND((SUM(M9:M82))/2,2)</f>
        <v>0</v>
      </c>
      <c r="N83" s="155"/>
      <c r="O83" s="155"/>
      <c r="P83" s="173">
        <f>ROUND((SUM(P9:P82))/2,2)</f>
        <v>0</v>
      </c>
      <c r="S83" s="173">
        <f>ROUND((SUM(S9:S82))/2,2)</f>
        <v>0</v>
      </c>
    </row>
    <row r="84" spans="1:26" x14ac:dyDescent="0.25">
      <c r="A84" s="1"/>
      <c r="B84" s="1"/>
      <c r="C84" s="1"/>
      <c r="D84" s="1"/>
      <c r="E84" s="1"/>
      <c r="F84" s="162"/>
      <c r="G84" s="148"/>
      <c r="H84" s="148"/>
      <c r="I84" s="148"/>
      <c r="J84" s="1"/>
      <c r="K84" s="1"/>
      <c r="L84" s="1"/>
      <c r="M84" s="1"/>
      <c r="N84" s="1"/>
      <c r="O84" s="1"/>
      <c r="P84" s="1"/>
      <c r="S84" s="1"/>
    </row>
    <row r="85" spans="1:26" x14ac:dyDescent="0.25">
      <c r="A85" s="155"/>
      <c r="B85" s="155"/>
      <c r="C85" s="155"/>
      <c r="D85" s="2" t="s">
        <v>77</v>
      </c>
      <c r="E85" s="155"/>
      <c r="F85" s="166"/>
      <c r="G85" s="156"/>
      <c r="H85" s="156"/>
      <c r="I85" s="156"/>
      <c r="J85" s="155"/>
      <c r="K85" s="155"/>
      <c r="L85" s="155"/>
      <c r="M85" s="155"/>
      <c r="N85" s="155"/>
      <c r="O85" s="155"/>
      <c r="P85" s="155"/>
      <c r="Q85" s="152"/>
      <c r="R85" s="152"/>
      <c r="S85" s="155"/>
      <c r="T85" s="152"/>
      <c r="U85" s="152"/>
      <c r="V85" s="152"/>
      <c r="W85" s="152"/>
      <c r="X85" s="152"/>
      <c r="Y85" s="152"/>
      <c r="Z85" s="152"/>
    </row>
    <row r="86" spans="1:26" x14ac:dyDescent="0.25">
      <c r="A86" s="155"/>
      <c r="B86" s="155"/>
      <c r="C86" s="155"/>
      <c r="D86" s="155" t="s">
        <v>78</v>
      </c>
      <c r="E86" s="155"/>
      <c r="F86" s="166"/>
      <c r="G86" s="156"/>
      <c r="H86" s="156"/>
      <c r="I86" s="156"/>
      <c r="J86" s="155"/>
      <c r="K86" s="155"/>
      <c r="L86" s="155"/>
      <c r="M86" s="155"/>
      <c r="N86" s="155"/>
      <c r="O86" s="155"/>
      <c r="P86" s="155"/>
      <c r="Q86" s="152"/>
      <c r="R86" s="152"/>
      <c r="S86" s="155"/>
      <c r="T86" s="152"/>
      <c r="U86" s="152"/>
      <c r="V86" s="152"/>
      <c r="W86" s="152"/>
      <c r="X86" s="152"/>
      <c r="Y86" s="152"/>
      <c r="Z86" s="152"/>
    </row>
    <row r="87" spans="1:26" ht="24.95" customHeight="1" x14ac:dyDescent="0.25">
      <c r="A87" s="170"/>
      <c r="B87" s="167" t="s">
        <v>217</v>
      </c>
      <c r="C87" s="171" t="s">
        <v>218</v>
      </c>
      <c r="D87" s="167" t="s">
        <v>219</v>
      </c>
      <c r="E87" s="167" t="s">
        <v>126</v>
      </c>
      <c r="F87" s="168">
        <v>68.88</v>
      </c>
      <c r="G87" s="169"/>
      <c r="H87" s="169"/>
      <c r="I87" s="169">
        <f t="shared" ref="I87:I97" si="23">ROUND(F87*(G87+H87),2)</f>
        <v>0</v>
      </c>
      <c r="J87" s="167">
        <f t="shared" ref="J87:J97" si="24">ROUND(F87*(N87),2)</f>
        <v>13.09</v>
      </c>
      <c r="K87" s="1">
        <f t="shared" ref="K87:K97" si="25">ROUND(F87*(O87),2)</f>
        <v>0</v>
      </c>
      <c r="L87" s="1">
        <f>ROUND(F87*(G87),2)</f>
        <v>0</v>
      </c>
      <c r="M87" s="1"/>
      <c r="N87" s="1">
        <v>0.19</v>
      </c>
      <c r="O87" s="1"/>
      <c r="P87" s="166"/>
      <c r="Q87" s="172"/>
      <c r="R87" s="172"/>
      <c r="S87" s="166"/>
      <c r="Z87">
        <v>0</v>
      </c>
    </row>
    <row r="88" spans="1:26" ht="24.95" customHeight="1" x14ac:dyDescent="0.25">
      <c r="A88" s="170"/>
      <c r="B88" s="167" t="s">
        <v>220</v>
      </c>
      <c r="C88" s="171" t="s">
        <v>221</v>
      </c>
      <c r="D88" s="167" t="s">
        <v>699</v>
      </c>
      <c r="E88" s="167" t="s">
        <v>114</v>
      </c>
      <c r="F88" s="168">
        <v>2.1000000000000001E-2</v>
      </c>
      <c r="G88" s="169"/>
      <c r="H88" s="169"/>
      <c r="I88" s="169">
        <f t="shared" si="23"/>
        <v>0</v>
      </c>
      <c r="J88" s="167">
        <f t="shared" si="24"/>
        <v>40.74</v>
      </c>
      <c r="K88" s="1">
        <f t="shared" si="25"/>
        <v>0</v>
      </c>
      <c r="L88" s="1"/>
      <c r="M88" s="1">
        <f>ROUND(F88*(H88),2)</f>
        <v>0</v>
      </c>
      <c r="N88" s="1">
        <v>1939.78</v>
      </c>
      <c r="O88" s="1"/>
      <c r="P88" s="166"/>
      <c r="Q88" s="172"/>
      <c r="R88" s="172"/>
      <c r="S88" s="166"/>
      <c r="Z88">
        <v>0</v>
      </c>
    </row>
    <row r="89" spans="1:26" ht="24.95" customHeight="1" x14ac:dyDescent="0.25">
      <c r="A89" s="170"/>
      <c r="B89" s="167" t="s">
        <v>217</v>
      </c>
      <c r="C89" s="171" t="s">
        <v>222</v>
      </c>
      <c r="D89" s="167" t="s">
        <v>223</v>
      </c>
      <c r="E89" s="167" t="s">
        <v>126</v>
      </c>
      <c r="F89" s="168">
        <v>42.286999999999999</v>
      </c>
      <c r="G89" s="169"/>
      <c r="H89" s="169"/>
      <c r="I89" s="169">
        <f t="shared" si="23"/>
        <v>0</v>
      </c>
      <c r="J89" s="167">
        <f t="shared" si="24"/>
        <v>9.73</v>
      </c>
      <c r="K89" s="1">
        <f t="shared" si="25"/>
        <v>0</v>
      </c>
      <c r="L89" s="1">
        <f>ROUND(F89*(G89),2)</f>
        <v>0</v>
      </c>
      <c r="M89" s="1"/>
      <c r="N89" s="1">
        <v>0.23</v>
      </c>
      <c r="O89" s="1"/>
      <c r="P89" s="166"/>
      <c r="Q89" s="172"/>
      <c r="R89" s="172"/>
      <c r="S89" s="166"/>
      <c r="Z89">
        <v>0</v>
      </c>
    </row>
    <row r="90" spans="1:26" ht="24.95" customHeight="1" x14ac:dyDescent="0.25">
      <c r="A90" s="170"/>
      <c r="B90" s="167" t="s">
        <v>220</v>
      </c>
      <c r="C90" s="171" t="s">
        <v>221</v>
      </c>
      <c r="D90" s="167" t="s">
        <v>699</v>
      </c>
      <c r="E90" s="167" t="s">
        <v>114</v>
      </c>
      <c r="F90" s="168">
        <v>1.4999999999999999E-2</v>
      </c>
      <c r="G90" s="169"/>
      <c r="H90" s="169"/>
      <c r="I90" s="169">
        <f t="shared" si="23"/>
        <v>0</v>
      </c>
      <c r="J90" s="167">
        <f t="shared" si="24"/>
        <v>29.1</v>
      </c>
      <c r="K90" s="1">
        <f t="shared" si="25"/>
        <v>0</v>
      </c>
      <c r="L90" s="1"/>
      <c r="M90" s="1">
        <f>ROUND(F90*(H90),2)</f>
        <v>0</v>
      </c>
      <c r="N90" s="1">
        <v>1939.78</v>
      </c>
      <c r="O90" s="1"/>
      <c r="P90" s="166"/>
      <c r="Q90" s="172"/>
      <c r="R90" s="172"/>
      <c r="S90" s="166"/>
      <c r="Z90">
        <v>0</v>
      </c>
    </row>
    <row r="91" spans="1:26" ht="24.95" customHeight="1" x14ac:dyDescent="0.25">
      <c r="A91" s="170"/>
      <c r="B91" s="167" t="s">
        <v>136</v>
      </c>
      <c r="C91" s="171" t="s">
        <v>224</v>
      </c>
      <c r="D91" s="167" t="s">
        <v>225</v>
      </c>
      <c r="E91" s="167" t="s">
        <v>126</v>
      </c>
      <c r="F91" s="168">
        <v>42.286999999999999</v>
      </c>
      <c r="G91" s="169"/>
      <c r="H91" s="169"/>
      <c r="I91" s="169">
        <f t="shared" si="23"/>
        <v>0</v>
      </c>
      <c r="J91" s="167">
        <f t="shared" si="24"/>
        <v>112.91</v>
      </c>
      <c r="K91" s="1">
        <f t="shared" si="25"/>
        <v>0</v>
      </c>
      <c r="L91" s="1">
        <f>ROUND(F91*(G91),2)</f>
        <v>0</v>
      </c>
      <c r="M91" s="1"/>
      <c r="N91" s="1">
        <v>2.67</v>
      </c>
      <c r="O91" s="1"/>
      <c r="P91" s="166"/>
      <c r="Q91" s="172"/>
      <c r="R91" s="172"/>
      <c r="S91" s="166"/>
      <c r="Z91">
        <v>0</v>
      </c>
    </row>
    <row r="92" spans="1:26" ht="24.95" customHeight="1" x14ac:dyDescent="0.25">
      <c r="A92" s="170"/>
      <c r="B92" s="167" t="s">
        <v>226</v>
      </c>
      <c r="C92" s="171" t="s">
        <v>227</v>
      </c>
      <c r="D92" s="167" t="s">
        <v>228</v>
      </c>
      <c r="E92" s="167" t="s">
        <v>126</v>
      </c>
      <c r="F92" s="168">
        <v>48.63</v>
      </c>
      <c r="G92" s="169"/>
      <c r="H92" s="169"/>
      <c r="I92" s="169">
        <f t="shared" si="23"/>
        <v>0</v>
      </c>
      <c r="J92" s="167">
        <f t="shared" si="24"/>
        <v>99.21</v>
      </c>
      <c r="K92" s="1">
        <f t="shared" si="25"/>
        <v>0</v>
      </c>
      <c r="L92" s="1"/>
      <c r="M92" s="1">
        <f>ROUND(F92*(H92),2)</f>
        <v>0</v>
      </c>
      <c r="N92" s="1">
        <v>2.04</v>
      </c>
      <c r="O92" s="1"/>
      <c r="P92" s="166"/>
      <c r="Q92" s="172"/>
      <c r="R92" s="172"/>
      <c r="S92" s="166"/>
      <c r="Z92">
        <v>0</v>
      </c>
    </row>
    <row r="93" spans="1:26" ht="24.95" customHeight="1" x14ac:dyDescent="0.25">
      <c r="A93" s="170"/>
      <c r="B93" s="167" t="s">
        <v>217</v>
      </c>
      <c r="C93" s="171" t="s">
        <v>229</v>
      </c>
      <c r="D93" s="167" t="s">
        <v>230</v>
      </c>
      <c r="E93" s="167" t="s">
        <v>126</v>
      </c>
      <c r="F93" s="168">
        <v>68.88</v>
      </c>
      <c r="G93" s="169"/>
      <c r="H93" s="169"/>
      <c r="I93" s="169">
        <f t="shared" si="23"/>
        <v>0</v>
      </c>
      <c r="J93" s="167">
        <f t="shared" si="24"/>
        <v>239.7</v>
      </c>
      <c r="K93" s="1">
        <f t="shared" si="25"/>
        <v>0</v>
      </c>
      <c r="L93" s="1">
        <f>ROUND(F93*(G93),2)</f>
        <v>0</v>
      </c>
      <c r="M93" s="1"/>
      <c r="N93" s="1">
        <v>3.48</v>
      </c>
      <c r="O93" s="1"/>
      <c r="P93" s="166"/>
      <c r="Q93" s="172"/>
      <c r="R93" s="172"/>
      <c r="S93" s="166"/>
      <c r="Z93">
        <v>0</v>
      </c>
    </row>
    <row r="94" spans="1:26" ht="24.95" customHeight="1" x14ac:dyDescent="0.25">
      <c r="A94" s="170"/>
      <c r="B94" s="167" t="s">
        <v>226</v>
      </c>
      <c r="C94" s="171" t="s">
        <v>231</v>
      </c>
      <c r="D94" s="167" t="s">
        <v>700</v>
      </c>
      <c r="E94" s="167" t="s">
        <v>126</v>
      </c>
      <c r="F94" s="168">
        <v>79.212000000000003</v>
      </c>
      <c r="G94" s="169"/>
      <c r="H94" s="169"/>
      <c r="I94" s="169">
        <f t="shared" si="23"/>
        <v>0</v>
      </c>
      <c r="J94" s="167">
        <f t="shared" si="24"/>
        <v>232.09</v>
      </c>
      <c r="K94" s="1">
        <f t="shared" si="25"/>
        <v>0</v>
      </c>
      <c r="L94" s="1"/>
      <c r="M94" s="1">
        <f>ROUND(F94*(H94),2)</f>
        <v>0</v>
      </c>
      <c r="N94" s="1">
        <v>2.93</v>
      </c>
      <c r="O94" s="1"/>
      <c r="P94" s="166"/>
      <c r="Q94" s="172"/>
      <c r="R94" s="172"/>
      <c r="S94" s="166"/>
      <c r="Z94">
        <v>0</v>
      </c>
    </row>
    <row r="95" spans="1:26" ht="24.95" customHeight="1" x14ac:dyDescent="0.25">
      <c r="A95" s="170"/>
      <c r="B95" s="167" t="s">
        <v>217</v>
      </c>
      <c r="C95" s="171" t="s">
        <v>232</v>
      </c>
      <c r="D95" s="167" t="s">
        <v>233</v>
      </c>
      <c r="E95" s="167" t="s">
        <v>126</v>
      </c>
      <c r="F95" s="168">
        <v>42.286999999999999</v>
      </c>
      <c r="G95" s="169"/>
      <c r="H95" s="169"/>
      <c r="I95" s="169">
        <f t="shared" si="23"/>
        <v>0</v>
      </c>
      <c r="J95" s="167">
        <f t="shared" si="24"/>
        <v>159.41999999999999</v>
      </c>
      <c r="K95" s="1">
        <f t="shared" si="25"/>
        <v>0</v>
      </c>
      <c r="L95" s="1">
        <f>ROUND(F95*(G95),2)</f>
        <v>0</v>
      </c>
      <c r="M95" s="1"/>
      <c r="N95" s="1">
        <v>3.77</v>
      </c>
      <c r="O95" s="1"/>
      <c r="P95" s="166"/>
      <c r="Q95" s="172"/>
      <c r="R95" s="172"/>
      <c r="S95" s="166"/>
      <c r="Z95">
        <v>0</v>
      </c>
    </row>
    <row r="96" spans="1:26" ht="24.95" customHeight="1" x14ac:dyDescent="0.25">
      <c r="A96" s="170"/>
      <c r="B96" s="167" t="s">
        <v>226</v>
      </c>
      <c r="C96" s="171" t="s">
        <v>231</v>
      </c>
      <c r="D96" s="167" t="s">
        <v>700</v>
      </c>
      <c r="E96" s="167" t="s">
        <v>126</v>
      </c>
      <c r="F96" s="168">
        <v>50.744</v>
      </c>
      <c r="G96" s="169"/>
      <c r="H96" s="169"/>
      <c r="I96" s="169">
        <f t="shared" si="23"/>
        <v>0</v>
      </c>
      <c r="J96" s="167">
        <f t="shared" si="24"/>
        <v>148.68</v>
      </c>
      <c r="K96" s="1">
        <f t="shared" si="25"/>
        <v>0</v>
      </c>
      <c r="L96" s="1"/>
      <c r="M96" s="1">
        <f>ROUND(F96*(H96),2)</f>
        <v>0</v>
      </c>
      <c r="N96" s="1">
        <v>2.93</v>
      </c>
      <c r="O96" s="1"/>
      <c r="P96" s="166"/>
      <c r="Q96" s="172"/>
      <c r="R96" s="172"/>
      <c r="S96" s="166"/>
      <c r="Z96">
        <v>0</v>
      </c>
    </row>
    <row r="97" spans="1:26" ht="24.95" customHeight="1" x14ac:dyDescent="0.25">
      <c r="A97" s="170"/>
      <c r="B97" s="167" t="s">
        <v>217</v>
      </c>
      <c r="C97" s="171" t="s">
        <v>234</v>
      </c>
      <c r="D97" s="167" t="s">
        <v>235</v>
      </c>
      <c r="E97" s="167" t="s">
        <v>236</v>
      </c>
      <c r="F97" s="168">
        <v>2.5499999999999998</v>
      </c>
      <c r="G97" s="174"/>
      <c r="H97" s="174"/>
      <c r="I97" s="174">
        <f t="shared" si="23"/>
        <v>0</v>
      </c>
      <c r="J97" s="167">
        <f t="shared" si="24"/>
        <v>27.67</v>
      </c>
      <c r="K97" s="1">
        <f t="shared" si="25"/>
        <v>0</v>
      </c>
      <c r="L97" s="1">
        <f>ROUND(F97*(G97),2)</f>
        <v>0</v>
      </c>
      <c r="M97" s="1"/>
      <c r="N97" s="1">
        <v>10.85</v>
      </c>
      <c r="O97" s="1"/>
      <c r="P97" s="166"/>
      <c r="Q97" s="172"/>
      <c r="R97" s="172"/>
      <c r="S97" s="166"/>
      <c r="Z97">
        <v>0</v>
      </c>
    </row>
    <row r="98" spans="1:26" x14ac:dyDescent="0.25">
      <c r="A98" s="155"/>
      <c r="B98" s="155"/>
      <c r="C98" s="155"/>
      <c r="D98" s="155" t="s">
        <v>78</v>
      </c>
      <c r="E98" s="155"/>
      <c r="F98" s="166"/>
      <c r="G98" s="158"/>
      <c r="H98" s="158">
        <f>ROUND((SUM(M86:M97))/1,2)</f>
        <v>0</v>
      </c>
      <c r="I98" s="158">
        <f>ROUND((SUM(I86:I97))/1,2)</f>
        <v>0</v>
      </c>
      <c r="J98" s="155"/>
      <c r="K98" s="155"/>
      <c r="L98" s="155">
        <f>ROUND((SUM(L86:L97))/1,2)</f>
        <v>0</v>
      </c>
      <c r="M98" s="155">
        <f>ROUND((SUM(M86:M97))/1,2)</f>
        <v>0</v>
      </c>
      <c r="N98" s="155"/>
      <c r="O98" s="155"/>
      <c r="P98" s="173">
        <f>ROUND((SUM(P86:P97))/1,2)</f>
        <v>0</v>
      </c>
      <c r="Q98" s="152"/>
      <c r="R98" s="152"/>
      <c r="S98" s="173">
        <f>ROUND((SUM(S86:S97))/1,2)</f>
        <v>0</v>
      </c>
      <c r="T98" s="152"/>
      <c r="U98" s="152"/>
      <c r="V98" s="152"/>
      <c r="W98" s="152"/>
      <c r="X98" s="152"/>
      <c r="Y98" s="152"/>
      <c r="Z98" s="152"/>
    </row>
    <row r="99" spans="1:26" x14ac:dyDescent="0.25">
      <c r="A99" s="1"/>
      <c r="B99" s="1"/>
      <c r="C99" s="1"/>
      <c r="D99" s="1"/>
      <c r="E99" s="1"/>
      <c r="F99" s="162"/>
      <c r="G99" s="148"/>
      <c r="H99" s="148"/>
      <c r="I99" s="148"/>
      <c r="J99" s="1"/>
      <c r="K99" s="1"/>
      <c r="L99" s="1"/>
      <c r="M99" s="1"/>
      <c r="N99" s="1"/>
      <c r="O99" s="1"/>
      <c r="P99" s="1"/>
      <c r="S99" s="1"/>
    </row>
    <row r="100" spans="1:26" x14ac:dyDescent="0.25">
      <c r="A100" s="155"/>
      <c r="B100" s="155"/>
      <c r="C100" s="155"/>
      <c r="D100" s="155" t="s">
        <v>79</v>
      </c>
      <c r="E100" s="155"/>
      <c r="F100" s="166"/>
      <c r="G100" s="156"/>
      <c r="H100" s="156"/>
      <c r="I100" s="156"/>
      <c r="J100" s="155"/>
      <c r="K100" s="155"/>
      <c r="L100" s="155"/>
      <c r="M100" s="155"/>
      <c r="N100" s="155"/>
      <c r="O100" s="155"/>
      <c r="P100" s="155"/>
      <c r="Q100" s="152"/>
      <c r="R100" s="152"/>
      <c r="S100" s="155"/>
      <c r="T100" s="152"/>
      <c r="U100" s="152"/>
      <c r="V100" s="152"/>
      <c r="W100" s="152"/>
      <c r="X100" s="152"/>
      <c r="Y100" s="152"/>
      <c r="Z100" s="152"/>
    </row>
    <row r="101" spans="1:26" ht="24.95" customHeight="1" x14ac:dyDescent="0.25">
      <c r="A101" s="170"/>
      <c r="B101" s="167" t="s">
        <v>237</v>
      </c>
      <c r="C101" s="171" t="s">
        <v>238</v>
      </c>
      <c r="D101" s="167" t="s">
        <v>239</v>
      </c>
      <c r="E101" s="167" t="s">
        <v>126</v>
      </c>
      <c r="F101" s="168">
        <v>79.75</v>
      </c>
      <c r="G101" s="169"/>
      <c r="H101" s="169"/>
      <c r="I101" s="169">
        <f t="shared" ref="I101:I122" si="26">ROUND(F101*(G101+H101),2)</f>
        <v>0</v>
      </c>
      <c r="J101" s="167">
        <f t="shared" ref="J101:J122" si="27">ROUND(F101*(N101),2)</f>
        <v>331.76</v>
      </c>
      <c r="K101" s="1">
        <f t="shared" ref="K101:K122" si="28">ROUND(F101*(O101),2)</f>
        <v>0</v>
      </c>
      <c r="L101" s="1">
        <f>ROUND(F101*(G101),2)</f>
        <v>0</v>
      </c>
      <c r="M101" s="1"/>
      <c r="N101" s="1">
        <v>4.16</v>
      </c>
      <c r="O101" s="1"/>
      <c r="P101" s="166"/>
      <c r="Q101" s="172"/>
      <c r="R101" s="172"/>
      <c r="S101" s="166"/>
      <c r="Z101">
        <v>0</v>
      </c>
    </row>
    <row r="102" spans="1:26" ht="24.95" customHeight="1" x14ac:dyDescent="0.25">
      <c r="A102" s="170"/>
      <c r="B102" s="167" t="s">
        <v>167</v>
      </c>
      <c r="C102" s="171" t="s">
        <v>240</v>
      </c>
      <c r="D102" s="167" t="s">
        <v>701</v>
      </c>
      <c r="E102" s="167" t="s">
        <v>146</v>
      </c>
      <c r="F102" s="168">
        <v>250.41499999999999</v>
      </c>
      <c r="G102" s="169"/>
      <c r="H102" s="169"/>
      <c r="I102" s="169">
        <f t="shared" si="26"/>
        <v>0</v>
      </c>
      <c r="J102" s="167">
        <f t="shared" si="27"/>
        <v>225.37</v>
      </c>
      <c r="K102" s="1">
        <f t="shared" si="28"/>
        <v>0</v>
      </c>
      <c r="L102" s="1"/>
      <c r="M102" s="1">
        <f>ROUND(F102*(H102),2)</f>
        <v>0</v>
      </c>
      <c r="N102" s="1">
        <v>0.9</v>
      </c>
      <c r="O102" s="1"/>
      <c r="P102" s="166"/>
      <c r="Q102" s="172"/>
      <c r="R102" s="172"/>
      <c r="S102" s="166"/>
      <c r="Z102">
        <v>0</v>
      </c>
    </row>
    <row r="103" spans="1:26" ht="24.95" customHeight="1" x14ac:dyDescent="0.25">
      <c r="A103" s="170"/>
      <c r="B103" s="167" t="s">
        <v>167</v>
      </c>
      <c r="C103" s="171" t="s">
        <v>241</v>
      </c>
      <c r="D103" s="167" t="s">
        <v>242</v>
      </c>
      <c r="E103" s="167" t="s">
        <v>126</v>
      </c>
      <c r="F103" s="168">
        <v>91.712999999999994</v>
      </c>
      <c r="G103" s="169"/>
      <c r="H103" s="169"/>
      <c r="I103" s="169">
        <f t="shared" si="26"/>
        <v>0</v>
      </c>
      <c r="J103" s="167">
        <f t="shared" si="27"/>
        <v>550.28</v>
      </c>
      <c r="K103" s="1">
        <f t="shared" si="28"/>
        <v>0</v>
      </c>
      <c r="L103" s="1"/>
      <c r="M103" s="1">
        <f>ROUND(F103*(H103),2)</f>
        <v>0</v>
      </c>
      <c r="N103" s="1">
        <v>6</v>
      </c>
      <c r="O103" s="1"/>
      <c r="P103" s="166"/>
      <c r="Q103" s="172"/>
      <c r="R103" s="172"/>
      <c r="S103" s="166"/>
      <c r="Z103">
        <v>0</v>
      </c>
    </row>
    <row r="104" spans="1:26" ht="24.95" customHeight="1" x14ac:dyDescent="0.25">
      <c r="A104" s="170"/>
      <c r="B104" s="167" t="s">
        <v>136</v>
      </c>
      <c r="C104" s="171" t="s">
        <v>243</v>
      </c>
      <c r="D104" s="167" t="s">
        <v>244</v>
      </c>
      <c r="E104" s="167" t="s">
        <v>146</v>
      </c>
      <c r="F104" s="168">
        <v>2</v>
      </c>
      <c r="G104" s="169"/>
      <c r="H104" s="169"/>
      <c r="I104" s="169">
        <f t="shared" si="26"/>
        <v>0</v>
      </c>
      <c r="J104" s="167">
        <f t="shared" si="27"/>
        <v>3</v>
      </c>
      <c r="K104" s="1">
        <f t="shared" si="28"/>
        <v>0</v>
      </c>
      <c r="L104" s="1">
        <f>ROUND(F104*(G104),2)</f>
        <v>0</v>
      </c>
      <c r="M104" s="1"/>
      <c r="N104" s="1">
        <v>1.5</v>
      </c>
      <c r="O104" s="1"/>
      <c r="P104" s="166"/>
      <c r="Q104" s="172"/>
      <c r="R104" s="172"/>
      <c r="S104" s="166"/>
      <c r="Z104">
        <v>0</v>
      </c>
    </row>
    <row r="105" spans="1:26" ht="24.95" customHeight="1" x14ac:dyDescent="0.25">
      <c r="A105" s="170"/>
      <c r="B105" s="167" t="s">
        <v>136</v>
      </c>
      <c r="C105" s="171" t="s">
        <v>245</v>
      </c>
      <c r="D105" s="167" t="s">
        <v>246</v>
      </c>
      <c r="E105" s="167" t="s">
        <v>146</v>
      </c>
      <c r="F105" s="168">
        <v>4</v>
      </c>
      <c r="G105" s="169"/>
      <c r="H105" s="169"/>
      <c r="I105" s="169">
        <f t="shared" si="26"/>
        <v>0</v>
      </c>
      <c r="J105" s="167">
        <f t="shared" si="27"/>
        <v>6</v>
      </c>
      <c r="K105" s="1">
        <f t="shared" si="28"/>
        <v>0</v>
      </c>
      <c r="L105" s="1">
        <f>ROUND(F105*(G105),2)</f>
        <v>0</v>
      </c>
      <c r="M105" s="1"/>
      <c r="N105" s="1">
        <v>1.5</v>
      </c>
      <c r="O105" s="1"/>
      <c r="P105" s="166"/>
      <c r="Q105" s="172"/>
      <c r="R105" s="172"/>
      <c r="S105" s="166"/>
      <c r="Z105">
        <v>0</v>
      </c>
    </row>
    <row r="106" spans="1:26" ht="24.95" customHeight="1" x14ac:dyDescent="0.25">
      <c r="A106" s="170"/>
      <c r="B106" s="167" t="s">
        <v>136</v>
      </c>
      <c r="C106" s="171" t="s">
        <v>247</v>
      </c>
      <c r="D106" s="167" t="s">
        <v>248</v>
      </c>
      <c r="E106" s="167" t="s">
        <v>146</v>
      </c>
      <c r="F106" s="168">
        <v>1</v>
      </c>
      <c r="G106" s="169"/>
      <c r="H106" s="169"/>
      <c r="I106" s="169">
        <f t="shared" si="26"/>
        <v>0</v>
      </c>
      <c r="J106" s="167">
        <f t="shared" si="27"/>
        <v>30.5</v>
      </c>
      <c r="K106" s="1">
        <f t="shared" si="28"/>
        <v>0</v>
      </c>
      <c r="L106" s="1">
        <f>ROUND(F106*(G106),2)</f>
        <v>0</v>
      </c>
      <c r="M106" s="1"/>
      <c r="N106" s="1">
        <v>30.5</v>
      </c>
      <c r="O106" s="1"/>
      <c r="P106" s="166"/>
      <c r="Q106" s="172"/>
      <c r="R106" s="172"/>
      <c r="S106" s="166"/>
      <c r="Z106">
        <v>0</v>
      </c>
    </row>
    <row r="107" spans="1:26" ht="24.95" customHeight="1" x14ac:dyDescent="0.25">
      <c r="A107" s="170"/>
      <c r="B107" s="167" t="s">
        <v>136</v>
      </c>
      <c r="C107" s="171" t="s">
        <v>249</v>
      </c>
      <c r="D107" s="167" t="s">
        <v>250</v>
      </c>
      <c r="E107" s="167" t="s">
        <v>146</v>
      </c>
      <c r="F107" s="168">
        <v>2</v>
      </c>
      <c r="G107" s="169"/>
      <c r="H107" s="169"/>
      <c r="I107" s="169">
        <f t="shared" si="26"/>
        <v>0</v>
      </c>
      <c r="J107" s="167">
        <f t="shared" si="27"/>
        <v>20</v>
      </c>
      <c r="K107" s="1">
        <f t="shared" si="28"/>
        <v>0</v>
      </c>
      <c r="L107" s="1">
        <f>ROUND(F107*(G107),2)</f>
        <v>0</v>
      </c>
      <c r="M107" s="1"/>
      <c r="N107" s="1">
        <v>10</v>
      </c>
      <c r="O107" s="1"/>
      <c r="P107" s="166"/>
      <c r="Q107" s="172"/>
      <c r="R107" s="172"/>
      <c r="S107" s="166"/>
      <c r="Z107">
        <v>0</v>
      </c>
    </row>
    <row r="108" spans="1:26" ht="24.95" customHeight="1" x14ac:dyDescent="0.25">
      <c r="A108" s="170"/>
      <c r="B108" s="167" t="s">
        <v>237</v>
      </c>
      <c r="C108" s="171" t="s">
        <v>251</v>
      </c>
      <c r="D108" s="167" t="s">
        <v>252</v>
      </c>
      <c r="E108" s="167" t="s">
        <v>118</v>
      </c>
      <c r="F108" s="168">
        <v>24.6</v>
      </c>
      <c r="G108" s="169"/>
      <c r="H108" s="169"/>
      <c r="I108" s="169">
        <f t="shared" si="26"/>
        <v>0</v>
      </c>
      <c r="J108" s="167">
        <f t="shared" si="27"/>
        <v>229.52</v>
      </c>
      <c r="K108" s="1">
        <f t="shared" si="28"/>
        <v>0</v>
      </c>
      <c r="L108" s="1">
        <f>ROUND(F108*(G108),2)</f>
        <v>0</v>
      </c>
      <c r="M108" s="1"/>
      <c r="N108" s="1">
        <v>9.33</v>
      </c>
      <c r="O108" s="1"/>
      <c r="P108" s="166"/>
      <c r="Q108" s="172"/>
      <c r="R108" s="172"/>
      <c r="S108" s="166"/>
      <c r="Z108">
        <v>0</v>
      </c>
    </row>
    <row r="109" spans="1:26" ht="24.95" customHeight="1" x14ac:dyDescent="0.25">
      <c r="A109" s="170"/>
      <c r="B109" s="167" t="s">
        <v>167</v>
      </c>
      <c r="C109" s="171" t="s">
        <v>253</v>
      </c>
      <c r="D109" s="167" t="s">
        <v>254</v>
      </c>
      <c r="E109" s="167" t="s">
        <v>146</v>
      </c>
      <c r="F109" s="168">
        <v>196.8</v>
      </c>
      <c r="G109" s="169"/>
      <c r="H109" s="169"/>
      <c r="I109" s="169">
        <f t="shared" si="26"/>
        <v>0</v>
      </c>
      <c r="J109" s="167">
        <f t="shared" si="27"/>
        <v>51.17</v>
      </c>
      <c r="K109" s="1">
        <f t="shared" si="28"/>
        <v>0</v>
      </c>
      <c r="L109" s="1"/>
      <c r="M109" s="1">
        <f>ROUND(F109*(H109),2)</f>
        <v>0</v>
      </c>
      <c r="N109" s="1">
        <v>0.26</v>
      </c>
      <c r="O109" s="1"/>
      <c r="P109" s="166"/>
      <c r="Q109" s="172"/>
      <c r="R109" s="172"/>
      <c r="S109" s="166"/>
      <c r="Z109">
        <v>0</v>
      </c>
    </row>
    <row r="110" spans="1:26" ht="24.95" customHeight="1" x14ac:dyDescent="0.25">
      <c r="A110" s="170"/>
      <c r="B110" s="167" t="s">
        <v>237</v>
      </c>
      <c r="C110" s="171" t="s">
        <v>255</v>
      </c>
      <c r="D110" s="167" t="s">
        <v>256</v>
      </c>
      <c r="E110" s="167" t="s">
        <v>118</v>
      </c>
      <c r="F110" s="168">
        <v>6</v>
      </c>
      <c r="G110" s="169"/>
      <c r="H110" s="169"/>
      <c r="I110" s="169">
        <f t="shared" si="26"/>
        <v>0</v>
      </c>
      <c r="J110" s="167">
        <f t="shared" si="27"/>
        <v>90</v>
      </c>
      <c r="K110" s="1">
        <f t="shared" si="28"/>
        <v>0</v>
      </c>
      <c r="L110" s="1">
        <f>ROUND(F110*(G110),2)</f>
        <v>0</v>
      </c>
      <c r="M110" s="1"/>
      <c r="N110" s="1">
        <v>15</v>
      </c>
      <c r="O110" s="1"/>
      <c r="P110" s="166"/>
      <c r="Q110" s="172"/>
      <c r="R110" s="172"/>
      <c r="S110" s="166"/>
      <c r="Z110">
        <v>0</v>
      </c>
    </row>
    <row r="111" spans="1:26" ht="24.95" customHeight="1" x14ac:dyDescent="0.25">
      <c r="A111" s="170"/>
      <c r="B111" s="167" t="s">
        <v>167</v>
      </c>
      <c r="C111" s="171" t="s">
        <v>253</v>
      </c>
      <c r="D111" s="167" t="s">
        <v>254</v>
      </c>
      <c r="E111" s="167" t="s">
        <v>146</v>
      </c>
      <c r="F111" s="168">
        <v>48</v>
      </c>
      <c r="G111" s="169"/>
      <c r="H111" s="169"/>
      <c r="I111" s="169">
        <f t="shared" si="26"/>
        <v>0</v>
      </c>
      <c r="J111" s="167">
        <f t="shared" si="27"/>
        <v>12.48</v>
      </c>
      <c r="K111" s="1">
        <f t="shared" si="28"/>
        <v>0</v>
      </c>
      <c r="L111" s="1"/>
      <c r="M111" s="1">
        <f>ROUND(F111*(H111),2)</f>
        <v>0</v>
      </c>
      <c r="N111" s="1">
        <v>0.26</v>
      </c>
      <c r="O111" s="1"/>
      <c r="P111" s="166"/>
      <c r="Q111" s="172"/>
      <c r="R111" s="172"/>
      <c r="S111" s="166"/>
      <c r="Z111">
        <v>0</v>
      </c>
    </row>
    <row r="112" spans="1:26" ht="24.95" customHeight="1" x14ac:dyDescent="0.25">
      <c r="A112" s="170"/>
      <c r="B112" s="167" t="s">
        <v>237</v>
      </c>
      <c r="C112" s="171" t="s">
        <v>257</v>
      </c>
      <c r="D112" s="167" t="s">
        <v>258</v>
      </c>
      <c r="E112" s="167" t="s">
        <v>118</v>
      </c>
      <c r="F112" s="168">
        <v>1.6</v>
      </c>
      <c r="G112" s="169"/>
      <c r="H112" s="169"/>
      <c r="I112" s="169">
        <f t="shared" si="26"/>
        <v>0</v>
      </c>
      <c r="J112" s="167">
        <f t="shared" si="27"/>
        <v>17.2</v>
      </c>
      <c r="K112" s="1">
        <f t="shared" si="28"/>
        <v>0</v>
      </c>
      <c r="L112" s="1">
        <f>ROUND(F112*(G112),2)</f>
        <v>0</v>
      </c>
      <c r="M112" s="1"/>
      <c r="N112" s="1">
        <v>10.75</v>
      </c>
      <c r="O112" s="1"/>
      <c r="P112" s="166"/>
      <c r="Q112" s="172"/>
      <c r="R112" s="172"/>
      <c r="S112" s="166"/>
      <c r="Z112">
        <v>0</v>
      </c>
    </row>
    <row r="113" spans="1:26" ht="24.95" customHeight="1" x14ac:dyDescent="0.25">
      <c r="A113" s="170"/>
      <c r="B113" s="167" t="s">
        <v>167</v>
      </c>
      <c r="C113" s="171" t="s">
        <v>253</v>
      </c>
      <c r="D113" s="167" t="s">
        <v>254</v>
      </c>
      <c r="E113" s="167" t="s">
        <v>146</v>
      </c>
      <c r="F113" s="168">
        <v>12.8</v>
      </c>
      <c r="G113" s="169"/>
      <c r="H113" s="169"/>
      <c r="I113" s="169">
        <f t="shared" si="26"/>
        <v>0</v>
      </c>
      <c r="J113" s="167">
        <f t="shared" si="27"/>
        <v>3.33</v>
      </c>
      <c r="K113" s="1">
        <f t="shared" si="28"/>
        <v>0</v>
      </c>
      <c r="L113" s="1"/>
      <c r="M113" s="1">
        <f>ROUND(F113*(H113),2)</f>
        <v>0</v>
      </c>
      <c r="N113" s="1">
        <v>0.26</v>
      </c>
      <c r="O113" s="1"/>
      <c r="P113" s="166"/>
      <c r="Q113" s="172"/>
      <c r="R113" s="172"/>
      <c r="S113" s="166"/>
      <c r="Z113">
        <v>0</v>
      </c>
    </row>
    <row r="114" spans="1:26" ht="24.95" customHeight="1" x14ac:dyDescent="0.25">
      <c r="A114" s="170"/>
      <c r="B114" s="167" t="s">
        <v>237</v>
      </c>
      <c r="C114" s="171" t="s">
        <v>259</v>
      </c>
      <c r="D114" s="167" t="s">
        <v>260</v>
      </c>
      <c r="E114" s="167" t="s">
        <v>118</v>
      </c>
      <c r="F114" s="168">
        <v>1.2</v>
      </c>
      <c r="G114" s="169"/>
      <c r="H114" s="169"/>
      <c r="I114" s="169">
        <f t="shared" si="26"/>
        <v>0</v>
      </c>
      <c r="J114" s="167">
        <f t="shared" si="27"/>
        <v>18.16</v>
      </c>
      <c r="K114" s="1">
        <f t="shared" si="28"/>
        <v>0</v>
      </c>
      <c r="L114" s="1">
        <f>ROUND(F114*(G114),2)</f>
        <v>0</v>
      </c>
      <c r="M114" s="1"/>
      <c r="N114" s="1">
        <v>15.13</v>
      </c>
      <c r="O114" s="1"/>
      <c r="P114" s="166"/>
      <c r="Q114" s="172"/>
      <c r="R114" s="172"/>
      <c r="S114" s="166"/>
      <c r="Z114">
        <v>0</v>
      </c>
    </row>
    <row r="115" spans="1:26" ht="24.95" customHeight="1" x14ac:dyDescent="0.25">
      <c r="A115" s="170"/>
      <c r="B115" s="167" t="s">
        <v>167</v>
      </c>
      <c r="C115" s="171" t="s">
        <v>240</v>
      </c>
      <c r="D115" s="167" t="s">
        <v>701</v>
      </c>
      <c r="E115" s="167" t="s">
        <v>146</v>
      </c>
      <c r="F115" s="168">
        <v>9.6</v>
      </c>
      <c r="G115" s="169"/>
      <c r="H115" s="169"/>
      <c r="I115" s="169">
        <f t="shared" si="26"/>
        <v>0</v>
      </c>
      <c r="J115" s="167">
        <f t="shared" si="27"/>
        <v>8.64</v>
      </c>
      <c r="K115" s="1">
        <f t="shared" si="28"/>
        <v>0</v>
      </c>
      <c r="L115" s="1"/>
      <c r="M115" s="1">
        <f>ROUND(F115*(H115),2)</f>
        <v>0</v>
      </c>
      <c r="N115" s="1">
        <v>0.9</v>
      </c>
      <c r="O115" s="1"/>
      <c r="P115" s="166"/>
      <c r="Q115" s="172"/>
      <c r="R115" s="172"/>
      <c r="S115" s="166"/>
      <c r="Z115">
        <v>0</v>
      </c>
    </row>
    <row r="116" spans="1:26" ht="35.1" customHeight="1" x14ac:dyDescent="0.25">
      <c r="A116" s="170"/>
      <c r="B116" s="167" t="s">
        <v>237</v>
      </c>
      <c r="C116" s="171" t="s">
        <v>261</v>
      </c>
      <c r="D116" s="167" t="s">
        <v>262</v>
      </c>
      <c r="E116" s="167" t="s">
        <v>118</v>
      </c>
      <c r="F116" s="168">
        <v>26.6</v>
      </c>
      <c r="G116" s="169"/>
      <c r="H116" s="169"/>
      <c r="I116" s="169">
        <f t="shared" si="26"/>
        <v>0</v>
      </c>
      <c r="J116" s="167">
        <f t="shared" si="27"/>
        <v>462.84</v>
      </c>
      <c r="K116" s="1">
        <f t="shared" si="28"/>
        <v>0</v>
      </c>
      <c r="L116" s="1">
        <f>ROUND(F116*(G116),2)</f>
        <v>0</v>
      </c>
      <c r="M116" s="1"/>
      <c r="N116" s="1">
        <v>17.399999999999999</v>
      </c>
      <c r="O116" s="1"/>
      <c r="P116" s="166"/>
      <c r="Q116" s="172"/>
      <c r="R116" s="172"/>
      <c r="S116" s="166"/>
      <c r="Z116">
        <v>0</v>
      </c>
    </row>
    <row r="117" spans="1:26" ht="24.95" customHeight="1" x14ac:dyDescent="0.25">
      <c r="A117" s="170"/>
      <c r="B117" s="167" t="s">
        <v>167</v>
      </c>
      <c r="C117" s="171" t="s">
        <v>253</v>
      </c>
      <c r="D117" s="167" t="s">
        <v>254</v>
      </c>
      <c r="E117" s="167" t="s">
        <v>146</v>
      </c>
      <c r="F117" s="168">
        <v>212.8</v>
      </c>
      <c r="G117" s="169"/>
      <c r="H117" s="169"/>
      <c r="I117" s="169">
        <f t="shared" si="26"/>
        <v>0</v>
      </c>
      <c r="J117" s="167">
        <f t="shared" si="27"/>
        <v>55.33</v>
      </c>
      <c r="K117" s="1">
        <f t="shared" si="28"/>
        <v>0</v>
      </c>
      <c r="L117" s="1"/>
      <c r="M117" s="1">
        <f>ROUND(F117*(H117),2)</f>
        <v>0</v>
      </c>
      <c r="N117" s="1">
        <v>0.26</v>
      </c>
      <c r="O117" s="1"/>
      <c r="P117" s="166"/>
      <c r="Q117" s="172"/>
      <c r="R117" s="172"/>
      <c r="S117" s="166"/>
      <c r="Z117">
        <v>0</v>
      </c>
    </row>
    <row r="118" spans="1:26" ht="24.95" customHeight="1" x14ac:dyDescent="0.25">
      <c r="A118" s="170"/>
      <c r="B118" s="167" t="s">
        <v>237</v>
      </c>
      <c r="C118" s="171" t="s">
        <v>263</v>
      </c>
      <c r="D118" s="167" t="s">
        <v>264</v>
      </c>
      <c r="E118" s="167" t="s">
        <v>118</v>
      </c>
      <c r="F118" s="168">
        <v>14.4</v>
      </c>
      <c r="G118" s="169"/>
      <c r="H118" s="169"/>
      <c r="I118" s="169">
        <f t="shared" si="26"/>
        <v>0</v>
      </c>
      <c r="J118" s="167">
        <f t="shared" si="27"/>
        <v>218.02</v>
      </c>
      <c r="K118" s="1">
        <f t="shared" si="28"/>
        <v>0</v>
      </c>
      <c r="L118" s="1">
        <f>ROUND(F118*(G118),2)</f>
        <v>0</v>
      </c>
      <c r="M118" s="1"/>
      <c r="N118" s="1">
        <v>15.14</v>
      </c>
      <c r="O118" s="1"/>
      <c r="P118" s="166"/>
      <c r="Q118" s="172"/>
      <c r="R118" s="172"/>
      <c r="S118" s="166"/>
      <c r="Z118">
        <v>0</v>
      </c>
    </row>
    <row r="119" spans="1:26" ht="24.95" customHeight="1" x14ac:dyDescent="0.25">
      <c r="A119" s="170"/>
      <c r="B119" s="167" t="s">
        <v>167</v>
      </c>
      <c r="C119" s="171" t="s">
        <v>240</v>
      </c>
      <c r="D119" s="167" t="s">
        <v>701</v>
      </c>
      <c r="E119" s="167" t="s">
        <v>146</v>
      </c>
      <c r="F119" s="168">
        <v>115.2</v>
      </c>
      <c r="G119" s="169"/>
      <c r="H119" s="169"/>
      <c r="I119" s="169">
        <f t="shared" si="26"/>
        <v>0</v>
      </c>
      <c r="J119" s="167">
        <f t="shared" si="27"/>
        <v>103.68</v>
      </c>
      <c r="K119" s="1">
        <f t="shared" si="28"/>
        <v>0</v>
      </c>
      <c r="L119" s="1"/>
      <c r="M119" s="1">
        <f>ROUND(F119*(H119),2)</f>
        <v>0</v>
      </c>
      <c r="N119" s="1">
        <v>0.9</v>
      </c>
      <c r="O119" s="1"/>
      <c r="P119" s="166"/>
      <c r="Q119" s="172"/>
      <c r="R119" s="172"/>
      <c r="S119" s="166"/>
      <c r="Z119">
        <v>0</v>
      </c>
    </row>
    <row r="120" spans="1:26" ht="24.95" customHeight="1" x14ac:dyDescent="0.25">
      <c r="A120" s="170"/>
      <c r="B120" s="167" t="s">
        <v>237</v>
      </c>
      <c r="C120" s="171" t="s">
        <v>265</v>
      </c>
      <c r="D120" s="167" t="s">
        <v>266</v>
      </c>
      <c r="E120" s="167" t="s">
        <v>126</v>
      </c>
      <c r="F120" s="168">
        <v>79.75</v>
      </c>
      <c r="G120" s="169"/>
      <c r="H120" s="169"/>
      <c r="I120" s="169">
        <f t="shared" si="26"/>
        <v>0</v>
      </c>
      <c r="J120" s="167">
        <f t="shared" si="27"/>
        <v>37.479999999999997</v>
      </c>
      <c r="K120" s="1">
        <f t="shared" si="28"/>
        <v>0</v>
      </c>
      <c r="L120" s="1">
        <f>ROUND(F120*(G120),2)</f>
        <v>0</v>
      </c>
      <c r="M120" s="1"/>
      <c r="N120" s="1">
        <v>0.47</v>
      </c>
      <c r="O120" s="1"/>
      <c r="P120" s="166"/>
      <c r="Q120" s="172"/>
      <c r="R120" s="172"/>
      <c r="S120" s="166"/>
      <c r="Z120">
        <v>0</v>
      </c>
    </row>
    <row r="121" spans="1:26" ht="24.95" customHeight="1" x14ac:dyDescent="0.25">
      <c r="A121" s="170"/>
      <c r="B121" s="167" t="s">
        <v>226</v>
      </c>
      <c r="C121" s="171" t="s">
        <v>267</v>
      </c>
      <c r="D121" s="167" t="s">
        <v>268</v>
      </c>
      <c r="E121" s="167" t="s">
        <v>126</v>
      </c>
      <c r="F121" s="168">
        <v>91.712999999999994</v>
      </c>
      <c r="G121" s="169"/>
      <c r="H121" s="169"/>
      <c r="I121" s="169">
        <f t="shared" si="26"/>
        <v>0</v>
      </c>
      <c r="J121" s="167">
        <f t="shared" si="27"/>
        <v>92.63</v>
      </c>
      <c r="K121" s="1">
        <f t="shared" si="28"/>
        <v>0</v>
      </c>
      <c r="L121" s="1"/>
      <c r="M121" s="1">
        <f>ROUND(F121*(H121),2)</f>
        <v>0</v>
      </c>
      <c r="N121" s="1">
        <v>1.01</v>
      </c>
      <c r="O121" s="1"/>
      <c r="P121" s="166"/>
      <c r="Q121" s="172"/>
      <c r="R121" s="172"/>
      <c r="S121" s="166"/>
      <c r="Z121">
        <v>0</v>
      </c>
    </row>
    <row r="122" spans="1:26" ht="24.95" customHeight="1" x14ac:dyDescent="0.25">
      <c r="A122" s="170"/>
      <c r="B122" s="167" t="s">
        <v>237</v>
      </c>
      <c r="C122" s="171" t="s">
        <v>269</v>
      </c>
      <c r="D122" s="167" t="s">
        <v>270</v>
      </c>
      <c r="E122" s="167" t="s">
        <v>236</v>
      </c>
      <c r="F122" s="168">
        <v>2.35</v>
      </c>
      <c r="G122" s="174"/>
      <c r="H122" s="174"/>
      <c r="I122" s="174">
        <f t="shared" si="26"/>
        <v>0</v>
      </c>
      <c r="J122" s="167">
        <f t="shared" si="27"/>
        <v>60.35</v>
      </c>
      <c r="K122" s="1">
        <f t="shared" si="28"/>
        <v>0</v>
      </c>
      <c r="L122" s="1">
        <f>ROUND(F122*(G122),2)</f>
        <v>0</v>
      </c>
      <c r="M122" s="1"/>
      <c r="N122" s="1">
        <v>25.68</v>
      </c>
      <c r="O122" s="1"/>
      <c r="P122" s="166"/>
      <c r="Q122" s="172"/>
      <c r="R122" s="172"/>
      <c r="S122" s="166"/>
      <c r="Z122">
        <v>0</v>
      </c>
    </row>
    <row r="123" spans="1:26" x14ac:dyDescent="0.25">
      <c r="A123" s="155"/>
      <c r="B123" s="155"/>
      <c r="C123" s="155"/>
      <c r="D123" s="155" t="s">
        <v>79</v>
      </c>
      <c r="E123" s="155"/>
      <c r="F123" s="166"/>
      <c r="G123" s="158"/>
      <c r="H123" s="158">
        <f>ROUND((SUM(M100:M122))/1,2)</f>
        <v>0</v>
      </c>
      <c r="I123" s="158">
        <f>ROUND((SUM(I100:I122))/1,2)</f>
        <v>0</v>
      </c>
      <c r="J123" s="155"/>
      <c r="K123" s="155"/>
      <c r="L123" s="155">
        <f>ROUND((SUM(L100:L122))/1,2)</f>
        <v>0</v>
      </c>
      <c r="M123" s="155">
        <f>ROUND((SUM(M100:M122))/1,2)</f>
        <v>0</v>
      </c>
      <c r="N123" s="155"/>
      <c r="O123" s="155"/>
      <c r="P123" s="173">
        <f>ROUND((SUM(P100:P122))/1,2)</f>
        <v>0</v>
      </c>
      <c r="Q123" s="152"/>
      <c r="R123" s="152"/>
      <c r="S123" s="173">
        <f>ROUND((SUM(S100:S122))/1,2)</f>
        <v>0</v>
      </c>
      <c r="T123" s="152"/>
      <c r="U123" s="152"/>
      <c r="V123" s="152"/>
      <c r="W123" s="152"/>
      <c r="X123" s="152"/>
      <c r="Y123" s="152"/>
      <c r="Z123" s="152"/>
    </row>
    <row r="124" spans="1:26" x14ac:dyDescent="0.25">
      <c r="A124" s="1"/>
      <c r="B124" s="1"/>
      <c r="C124" s="1"/>
      <c r="D124" s="1"/>
      <c r="E124" s="1"/>
      <c r="F124" s="162"/>
      <c r="G124" s="148"/>
      <c r="H124" s="148"/>
      <c r="I124" s="148"/>
      <c r="J124" s="1"/>
      <c r="K124" s="1"/>
      <c r="L124" s="1"/>
      <c r="M124" s="1"/>
      <c r="N124" s="1"/>
      <c r="O124" s="1"/>
      <c r="P124" s="1"/>
      <c r="S124" s="1"/>
    </row>
    <row r="125" spans="1:26" x14ac:dyDescent="0.25">
      <c r="A125" s="155"/>
      <c r="B125" s="155"/>
      <c r="C125" s="155"/>
      <c r="D125" s="155" t="s">
        <v>80</v>
      </c>
      <c r="E125" s="155"/>
      <c r="F125" s="166"/>
      <c r="G125" s="156"/>
      <c r="H125" s="156"/>
      <c r="I125" s="156"/>
      <c r="J125" s="155"/>
      <c r="K125" s="155"/>
      <c r="L125" s="155"/>
      <c r="M125" s="155"/>
      <c r="N125" s="155"/>
      <c r="O125" s="155"/>
      <c r="P125" s="155"/>
      <c r="Q125" s="152"/>
      <c r="R125" s="152"/>
      <c r="S125" s="155"/>
      <c r="T125" s="152"/>
      <c r="U125" s="152"/>
      <c r="V125" s="152"/>
      <c r="W125" s="152"/>
      <c r="X125" s="152"/>
      <c r="Y125" s="152"/>
      <c r="Z125" s="152"/>
    </row>
    <row r="126" spans="1:26" ht="24.95" customHeight="1" x14ac:dyDescent="0.25">
      <c r="A126" s="170"/>
      <c r="B126" s="167" t="s">
        <v>271</v>
      </c>
      <c r="C126" s="171" t="s">
        <v>272</v>
      </c>
      <c r="D126" s="167" t="s">
        <v>273</v>
      </c>
      <c r="E126" s="167" t="s">
        <v>126</v>
      </c>
      <c r="F126" s="168">
        <v>30</v>
      </c>
      <c r="G126" s="169"/>
      <c r="H126" s="169"/>
      <c r="I126" s="169">
        <f>ROUND(F126*(G126+H126),2)</f>
        <v>0</v>
      </c>
      <c r="J126" s="167">
        <f>ROUND(F126*(N126),2)</f>
        <v>34.200000000000003</v>
      </c>
      <c r="K126" s="1">
        <f>ROUND(F126*(O126),2)</f>
        <v>0</v>
      </c>
      <c r="L126" s="1">
        <f>ROUND(F126*(G126),2)</f>
        <v>0</v>
      </c>
      <c r="M126" s="1"/>
      <c r="N126" s="1">
        <v>1.1400000000000001</v>
      </c>
      <c r="O126" s="1"/>
      <c r="P126" s="166"/>
      <c r="Q126" s="172"/>
      <c r="R126" s="172"/>
      <c r="S126" s="166"/>
      <c r="Z126">
        <v>0</v>
      </c>
    </row>
    <row r="127" spans="1:26" ht="24.95" customHeight="1" x14ac:dyDescent="0.25">
      <c r="A127" s="170"/>
      <c r="B127" s="167" t="s">
        <v>226</v>
      </c>
      <c r="C127" s="171" t="s">
        <v>274</v>
      </c>
      <c r="D127" s="167" t="s">
        <v>275</v>
      </c>
      <c r="E127" s="167" t="s">
        <v>126</v>
      </c>
      <c r="F127" s="168">
        <v>30.6</v>
      </c>
      <c r="G127" s="169"/>
      <c r="H127" s="169"/>
      <c r="I127" s="169">
        <f>ROUND(F127*(G127+H127),2)</f>
        <v>0</v>
      </c>
      <c r="J127" s="167">
        <f>ROUND(F127*(N127),2)</f>
        <v>211.45</v>
      </c>
      <c r="K127" s="1">
        <f>ROUND(F127*(O127),2)</f>
        <v>0</v>
      </c>
      <c r="L127" s="1"/>
      <c r="M127" s="1">
        <f>ROUND(F127*(H127),2)</f>
        <v>0</v>
      </c>
      <c r="N127" s="1">
        <v>6.91</v>
      </c>
      <c r="O127" s="1"/>
      <c r="P127" s="166"/>
      <c r="Q127" s="172"/>
      <c r="R127" s="172"/>
      <c r="S127" s="166"/>
      <c r="Z127">
        <v>0</v>
      </c>
    </row>
    <row r="128" spans="1:26" ht="24.95" customHeight="1" x14ac:dyDescent="0.25">
      <c r="A128" s="170"/>
      <c r="B128" s="167" t="s">
        <v>271</v>
      </c>
      <c r="C128" s="171" t="s">
        <v>276</v>
      </c>
      <c r="D128" s="167" t="s">
        <v>277</v>
      </c>
      <c r="E128" s="167" t="s">
        <v>126</v>
      </c>
      <c r="F128" s="168">
        <v>15</v>
      </c>
      <c r="G128" s="169"/>
      <c r="H128" s="169"/>
      <c r="I128" s="169">
        <f>ROUND(F128*(G128+H128),2)</f>
        <v>0</v>
      </c>
      <c r="J128" s="167">
        <f>ROUND(F128*(N128),2)</f>
        <v>12</v>
      </c>
      <c r="K128" s="1">
        <f>ROUND(F128*(O128),2)</f>
        <v>0</v>
      </c>
      <c r="L128" s="1">
        <f>ROUND(F128*(G128),2)</f>
        <v>0</v>
      </c>
      <c r="M128" s="1"/>
      <c r="N128" s="1">
        <v>0.8</v>
      </c>
      <c r="O128" s="1"/>
      <c r="P128" s="166"/>
      <c r="Q128" s="172"/>
      <c r="R128" s="172"/>
      <c r="S128" s="166"/>
      <c r="Z128">
        <v>0</v>
      </c>
    </row>
    <row r="129" spans="1:26" ht="24.95" customHeight="1" x14ac:dyDescent="0.25">
      <c r="A129" s="170"/>
      <c r="B129" s="167" t="s">
        <v>136</v>
      </c>
      <c r="C129" s="171" t="s">
        <v>278</v>
      </c>
      <c r="D129" s="167" t="s">
        <v>279</v>
      </c>
      <c r="E129" s="167" t="s">
        <v>126</v>
      </c>
      <c r="F129" s="168">
        <v>15.3</v>
      </c>
      <c r="G129" s="169"/>
      <c r="H129" s="169"/>
      <c r="I129" s="169">
        <f>ROUND(F129*(G129+H129),2)</f>
        <v>0</v>
      </c>
      <c r="J129" s="167">
        <f>ROUND(F129*(N129),2)</f>
        <v>35.65</v>
      </c>
      <c r="K129" s="1">
        <f>ROUND(F129*(O129),2)</f>
        <v>0</v>
      </c>
      <c r="L129" s="1">
        <f>ROUND(F129*(G129),2)</f>
        <v>0</v>
      </c>
      <c r="M129" s="1"/>
      <c r="N129" s="1">
        <v>2.33</v>
      </c>
      <c r="O129" s="1"/>
      <c r="P129" s="166"/>
      <c r="Q129" s="172"/>
      <c r="R129" s="172"/>
      <c r="S129" s="166"/>
      <c r="Z129">
        <v>0</v>
      </c>
    </row>
    <row r="130" spans="1:26" ht="24.95" customHeight="1" x14ac:dyDescent="0.25">
      <c r="A130" s="170"/>
      <c r="B130" s="167" t="s">
        <v>280</v>
      </c>
      <c r="C130" s="171" t="s">
        <v>281</v>
      </c>
      <c r="D130" s="167" t="s">
        <v>282</v>
      </c>
      <c r="E130" s="167" t="s">
        <v>236</v>
      </c>
      <c r="F130" s="168">
        <v>1.3</v>
      </c>
      <c r="G130" s="174"/>
      <c r="H130" s="174"/>
      <c r="I130" s="174">
        <f>ROUND(F130*(G130+H130),2)</f>
        <v>0</v>
      </c>
      <c r="J130" s="167">
        <f>ROUND(F130*(N130),2)</f>
        <v>3.82</v>
      </c>
      <c r="K130" s="1">
        <f>ROUND(F130*(O130),2)</f>
        <v>0</v>
      </c>
      <c r="L130" s="1">
        <f>ROUND(F130*(G130),2)</f>
        <v>0</v>
      </c>
      <c r="M130" s="1"/>
      <c r="N130" s="1">
        <v>2.94</v>
      </c>
      <c r="O130" s="1"/>
      <c r="P130" s="166"/>
      <c r="Q130" s="172"/>
      <c r="R130" s="172"/>
      <c r="S130" s="166"/>
      <c r="Z130">
        <v>0</v>
      </c>
    </row>
    <row r="131" spans="1:26" x14ac:dyDescent="0.25">
      <c r="A131" s="155"/>
      <c r="B131" s="155"/>
      <c r="C131" s="155"/>
      <c r="D131" s="155" t="s">
        <v>80</v>
      </c>
      <c r="E131" s="155"/>
      <c r="F131" s="166"/>
      <c r="G131" s="158"/>
      <c r="H131" s="158">
        <f>ROUND((SUM(M125:M130))/1,2)</f>
        <v>0</v>
      </c>
      <c r="I131" s="158">
        <f>ROUND((SUM(I125:I130))/1,2)</f>
        <v>0</v>
      </c>
      <c r="J131" s="155"/>
      <c r="K131" s="155"/>
      <c r="L131" s="155">
        <f>ROUND((SUM(L125:L130))/1,2)</f>
        <v>0</v>
      </c>
      <c r="M131" s="155">
        <f>ROUND((SUM(M125:M130))/1,2)</f>
        <v>0</v>
      </c>
      <c r="N131" s="155"/>
      <c r="O131" s="155"/>
      <c r="P131" s="173">
        <f>ROUND((SUM(P125:P130))/1,2)</f>
        <v>0</v>
      </c>
      <c r="Q131" s="152"/>
      <c r="R131" s="152"/>
      <c r="S131" s="173">
        <f>ROUND((SUM(S125:S130))/1,2)</f>
        <v>0</v>
      </c>
      <c r="T131" s="152"/>
      <c r="U131" s="152"/>
      <c r="V131" s="152"/>
      <c r="W131" s="152"/>
      <c r="X131" s="152"/>
      <c r="Y131" s="152"/>
      <c r="Z131" s="152"/>
    </row>
    <row r="132" spans="1:26" x14ac:dyDescent="0.25">
      <c r="A132" s="1"/>
      <c r="B132" s="1"/>
      <c r="C132" s="1"/>
      <c r="D132" s="1"/>
      <c r="E132" s="1"/>
      <c r="F132" s="162"/>
      <c r="G132" s="148"/>
      <c r="H132" s="148"/>
      <c r="I132" s="148"/>
      <c r="J132" s="1"/>
      <c r="K132" s="1"/>
      <c r="L132" s="1"/>
      <c r="M132" s="1"/>
      <c r="N132" s="1"/>
      <c r="O132" s="1"/>
      <c r="P132" s="1"/>
      <c r="S132" s="1"/>
    </row>
    <row r="133" spans="1:26" x14ac:dyDescent="0.25">
      <c r="A133" s="155"/>
      <c r="B133" s="155"/>
      <c r="C133" s="155"/>
      <c r="D133" s="155" t="s">
        <v>81</v>
      </c>
      <c r="E133" s="155"/>
      <c r="F133" s="166"/>
      <c r="G133" s="156"/>
      <c r="H133" s="156"/>
      <c r="I133" s="156"/>
      <c r="J133" s="155"/>
      <c r="K133" s="155"/>
      <c r="L133" s="155"/>
      <c r="M133" s="155"/>
      <c r="N133" s="155"/>
      <c r="O133" s="155"/>
      <c r="P133" s="155"/>
      <c r="Q133" s="152"/>
      <c r="R133" s="152"/>
      <c r="S133" s="155"/>
      <c r="T133" s="152"/>
      <c r="U133" s="152"/>
      <c r="V133" s="152"/>
      <c r="W133" s="152"/>
      <c r="X133" s="152"/>
      <c r="Y133" s="152"/>
      <c r="Z133" s="152"/>
    </row>
    <row r="134" spans="1:26" ht="24.95" customHeight="1" x14ac:dyDescent="0.25">
      <c r="A134" s="170"/>
      <c r="B134" s="167" t="s">
        <v>283</v>
      </c>
      <c r="C134" s="171" t="s">
        <v>284</v>
      </c>
      <c r="D134" s="167" t="s">
        <v>285</v>
      </c>
      <c r="E134" s="167" t="s">
        <v>118</v>
      </c>
      <c r="F134" s="168">
        <v>116.62</v>
      </c>
      <c r="G134" s="169"/>
      <c r="H134" s="169"/>
      <c r="I134" s="169">
        <f t="shared" ref="I134:I140" si="29">ROUND(F134*(G134+H134),2)</f>
        <v>0</v>
      </c>
      <c r="J134" s="167">
        <f t="shared" ref="J134:J140" si="30">ROUND(F134*(N134),2)</f>
        <v>723.04</v>
      </c>
      <c r="K134" s="1">
        <f t="shared" ref="K134:K140" si="31">ROUND(F134*(O134),2)</f>
        <v>0</v>
      </c>
      <c r="L134" s="1">
        <f>ROUND(F134*(G134),2)</f>
        <v>0</v>
      </c>
      <c r="M134" s="1"/>
      <c r="N134" s="1">
        <v>6.2</v>
      </c>
      <c r="O134" s="1"/>
      <c r="P134" s="166"/>
      <c r="Q134" s="172"/>
      <c r="R134" s="172"/>
      <c r="S134" s="166"/>
      <c r="Z134">
        <v>0</v>
      </c>
    </row>
    <row r="135" spans="1:26" ht="24.95" customHeight="1" x14ac:dyDescent="0.25">
      <c r="A135" s="170"/>
      <c r="B135" s="167" t="s">
        <v>286</v>
      </c>
      <c r="C135" s="171" t="s">
        <v>287</v>
      </c>
      <c r="D135" s="167" t="s">
        <v>288</v>
      </c>
      <c r="E135" s="167" t="s">
        <v>103</v>
      </c>
      <c r="F135" s="168">
        <v>2.1120000000000001</v>
      </c>
      <c r="G135" s="169"/>
      <c r="H135" s="169"/>
      <c r="I135" s="169">
        <f t="shared" si="29"/>
        <v>0</v>
      </c>
      <c r="J135" s="167">
        <f t="shared" si="30"/>
        <v>532.79</v>
      </c>
      <c r="K135" s="1">
        <f t="shared" si="31"/>
        <v>0</v>
      </c>
      <c r="L135" s="1"/>
      <c r="M135" s="1">
        <f>ROUND(F135*(H135),2)</f>
        <v>0</v>
      </c>
      <c r="N135" s="1">
        <v>252.27</v>
      </c>
      <c r="O135" s="1"/>
      <c r="P135" s="166"/>
      <c r="Q135" s="172"/>
      <c r="R135" s="172"/>
      <c r="S135" s="166"/>
      <c r="Z135">
        <v>0</v>
      </c>
    </row>
    <row r="136" spans="1:26" ht="24.95" customHeight="1" x14ac:dyDescent="0.25">
      <c r="A136" s="170"/>
      <c r="B136" s="167" t="s">
        <v>136</v>
      </c>
      <c r="C136" s="171" t="s">
        <v>289</v>
      </c>
      <c r="D136" s="167" t="s">
        <v>290</v>
      </c>
      <c r="E136" s="167" t="s">
        <v>126</v>
      </c>
      <c r="F136" s="168">
        <v>65.75</v>
      </c>
      <c r="G136" s="169"/>
      <c r="H136" s="169"/>
      <c r="I136" s="169">
        <f t="shared" si="29"/>
        <v>0</v>
      </c>
      <c r="J136" s="167">
        <f t="shared" si="30"/>
        <v>222.24</v>
      </c>
      <c r="K136" s="1">
        <f t="shared" si="31"/>
        <v>0</v>
      </c>
      <c r="L136" s="1">
        <f>ROUND(F136*(G136),2)</f>
        <v>0</v>
      </c>
      <c r="M136" s="1"/>
      <c r="N136" s="1">
        <v>3.38</v>
      </c>
      <c r="O136" s="1"/>
      <c r="P136" s="166"/>
      <c r="Q136" s="172"/>
      <c r="R136" s="172"/>
      <c r="S136" s="166"/>
      <c r="Z136">
        <v>0</v>
      </c>
    </row>
    <row r="137" spans="1:26" ht="24.95" customHeight="1" x14ac:dyDescent="0.25">
      <c r="A137" s="170"/>
      <c r="B137" s="167" t="s">
        <v>286</v>
      </c>
      <c r="C137" s="171" t="s">
        <v>291</v>
      </c>
      <c r="D137" s="167" t="s">
        <v>702</v>
      </c>
      <c r="E137" s="167" t="s">
        <v>126</v>
      </c>
      <c r="F137" s="168">
        <v>72.325000000000003</v>
      </c>
      <c r="G137" s="169"/>
      <c r="H137" s="169"/>
      <c r="I137" s="169">
        <f t="shared" si="29"/>
        <v>0</v>
      </c>
      <c r="J137" s="167">
        <f t="shared" si="30"/>
        <v>591.62</v>
      </c>
      <c r="K137" s="1">
        <f t="shared" si="31"/>
        <v>0</v>
      </c>
      <c r="L137" s="1"/>
      <c r="M137" s="1">
        <f>ROUND(F137*(H137),2)</f>
        <v>0</v>
      </c>
      <c r="N137" s="1">
        <v>8.18</v>
      </c>
      <c r="O137" s="1"/>
      <c r="P137" s="166"/>
      <c r="Q137" s="172"/>
      <c r="R137" s="172"/>
      <c r="S137" s="166"/>
      <c r="Z137">
        <v>0</v>
      </c>
    </row>
    <row r="138" spans="1:26" ht="35.1" customHeight="1" x14ac:dyDescent="0.25">
      <c r="A138" s="170"/>
      <c r="B138" s="167" t="s">
        <v>283</v>
      </c>
      <c r="C138" s="171" t="s">
        <v>292</v>
      </c>
      <c r="D138" s="167" t="s">
        <v>293</v>
      </c>
      <c r="E138" s="167" t="s">
        <v>103</v>
      </c>
      <c r="F138" s="168">
        <v>3.5579999999999998</v>
      </c>
      <c r="G138" s="169"/>
      <c r="H138" s="169"/>
      <c r="I138" s="169">
        <f t="shared" si="29"/>
        <v>0</v>
      </c>
      <c r="J138" s="167">
        <f t="shared" si="30"/>
        <v>96.35</v>
      </c>
      <c r="K138" s="1">
        <f t="shared" si="31"/>
        <v>0</v>
      </c>
      <c r="L138" s="1">
        <f>ROUND(F138*(G138),2)</f>
        <v>0</v>
      </c>
      <c r="M138" s="1"/>
      <c r="N138" s="1">
        <v>27.08</v>
      </c>
      <c r="O138" s="1"/>
      <c r="P138" s="166"/>
      <c r="Q138" s="172"/>
      <c r="R138" s="172"/>
      <c r="S138" s="166"/>
      <c r="Z138">
        <v>0</v>
      </c>
    </row>
    <row r="139" spans="1:26" ht="24.95" customHeight="1" x14ac:dyDescent="0.25">
      <c r="A139" s="170"/>
      <c r="B139" s="167" t="s">
        <v>283</v>
      </c>
      <c r="C139" s="171" t="s">
        <v>294</v>
      </c>
      <c r="D139" s="167" t="s">
        <v>295</v>
      </c>
      <c r="E139" s="167" t="s">
        <v>126</v>
      </c>
      <c r="F139" s="168">
        <v>6.52</v>
      </c>
      <c r="G139" s="169"/>
      <c r="H139" s="169"/>
      <c r="I139" s="169">
        <f t="shared" si="29"/>
        <v>0</v>
      </c>
      <c r="J139" s="167">
        <f t="shared" si="30"/>
        <v>67.94</v>
      </c>
      <c r="K139" s="1">
        <f t="shared" si="31"/>
        <v>0</v>
      </c>
      <c r="L139" s="1">
        <f>ROUND(F139*(G139),2)</f>
        <v>0</v>
      </c>
      <c r="M139" s="1"/>
      <c r="N139" s="1">
        <v>10.42</v>
      </c>
      <c r="O139" s="1"/>
      <c r="P139" s="166"/>
      <c r="Q139" s="172"/>
      <c r="R139" s="172"/>
      <c r="S139" s="166"/>
      <c r="Z139">
        <v>0</v>
      </c>
    </row>
    <row r="140" spans="1:26" ht="24.95" customHeight="1" x14ac:dyDescent="0.25">
      <c r="A140" s="170"/>
      <c r="B140" s="167" t="s">
        <v>283</v>
      </c>
      <c r="C140" s="171" t="s">
        <v>296</v>
      </c>
      <c r="D140" s="167" t="s">
        <v>297</v>
      </c>
      <c r="E140" s="167" t="s">
        <v>236</v>
      </c>
      <c r="F140" s="168">
        <v>4.5</v>
      </c>
      <c r="G140" s="174"/>
      <c r="H140" s="174"/>
      <c r="I140" s="174">
        <f t="shared" si="29"/>
        <v>0</v>
      </c>
      <c r="J140" s="167">
        <f t="shared" si="30"/>
        <v>100.53</v>
      </c>
      <c r="K140" s="1">
        <f t="shared" si="31"/>
        <v>0</v>
      </c>
      <c r="L140" s="1">
        <f>ROUND(F140*(G140),2)</f>
        <v>0</v>
      </c>
      <c r="M140" s="1"/>
      <c r="N140" s="1">
        <v>22.34</v>
      </c>
      <c r="O140" s="1"/>
      <c r="P140" s="166"/>
      <c r="Q140" s="172"/>
      <c r="R140" s="172"/>
      <c r="S140" s="166"/>
      <c r="Z140">
        <v>0</v>
      </c>
    </row>
    <row r="141" spans="1:26" x14ac:dyDescent="0.25">
      <c r="A141" s="155"/>
      <c r="B141" s="155"/>
      <c r="C141" s="155"/>
      <c r="D141" s="155" t="s">
        <v>81</v>
      </c>
      <c r="E141" s="155"/>
      <c r="F141" s="166"/>
      <c r="G141" s="158"/>
      <c r="H141" s="158">
        <f>ROUND((SUM(M133:M140))/1,2)</f>
        <v>0</v>
      </c>
      <c r="I141" s="158">
        <f>ROUND((SUM(I133:I140))/1,2)</f>
        <v>0</v>
      </c>
      <c r="J141" s="155"/>
      <c r="K141" s="155"/>
      <c r="L141" s="155">
        <f>ROUND((SUM(L133:L140))/1,2)</f>
        <v>0</v>
      </c>
      <c r="M141" s="155">
        <f>ROUND((SUM(M133:M140))/1,2)</f>
        <v>0</v>
      </c>
      <c r="N141" s="155"/>
      <c r="O141" s="155"/>
      <c r="P141" s="173">
        <f>ROUND((SUM(P133:P140))/1,2)</f>
        <v>0</v>
      </c>
      <c r="Q141" s="152"/>
      <c r="R141" s="152"/>
      <c r="S141" s="173">
        <f>ROUND((SUM(S133:S140))/1,2)</f>
        <v>0</v>
      </c>
      <c r="T141" s="152"/>
      <c r="U141" s="152"/>
      <c r="V141" s="152"/>
      <c r="W141" s="152"/>
      <c r="X141" s="152"/>
      <c r="Y141" s="152"/>
      <c r="Z141" s="152"/>
    </row>
    <row r="142" spans="1:26" x14ac:dyDescent="0.25">
      <c r="A142" s="1"/>
      <c r="B142" s="1"/>
      <c r="C142" s="1"/>
      <c r="D142" s="1"/>
      <c r="E142" s="1"/>
      <c r="F142" s="162"/>
      <c r="G142" s="148"/>
      <c r="H142" s="148"/>
      <c r="I142" s="148"/>
      <c r="J142" s="1"/>
      <c r="K142" s="1"/>
      <c r="L142" s="1"/>
      <c r="M142" s="1"/>
      <c r="N142" s="1"/>
      <c r="O142" s="1"/>
      <c r="P142" s="1"/>
      <c r="S142" s="1"/>
    </row>
    <row r="143" spans="1:26" x14ac:dyDescent="0.25">
      <c r="A143" s="155"/>
      <c r="B143" s="155"/>
      <c r="C143" s="155"/>
      <c r="D143" s="155" t="s">
        <v>82</v>
      </c>
      <c r="E143" s="155"/>
      <c r="F143" s="166"/>
      <c r="G143" s="156"/>
      <c r="H143" s="156"/>
      <c r="I143" s="156"/>
      <c r="J143" s="155"/>
      <c r="K143" s="155"/>
      <c r="L143" s="155"/>
      <c r="M143" s="155"/>
      <c r="N143" s="155"/>
      <c r="O143" s="155"/>
      <c r="P143" s="155"/>
      <c r="Q143" s="152"/>
      <c r="R143" s="152"/>
      <c r="S143" s="155"/>
      <c r="T143" s="152"/>
      <c r="U143" s="152"/>
      <c r="V143" s="152"/>
      <c r="W143" s="152"/>
      <c r="X143" s="152"/>
      <c r="Y143" s="152"/>
      <c r="Z143" s="152"/>
    </row>
    <row r="144" spans="1:26" ht="24.95" customHeight="1" x14ac:dyDescent="0.25">
      <c r="A144" s="170"/>
      <c r="B144" s="167" t="s">
        <v>136</v>
      </c>
      <c r="C144" s="171" t="s">
        <v>298</v>
      </c>
      <c r="D144" s="167" t="s">
        <v>299</v>
      </c>
      <c r="E144" s="167" t="s">
        <v>126</v>
      </c>
      <c r="F144" s="168">
        <v>57</v>
      </c>
      <c r="G144" s="169"/>
      <c r="H144" s="169"/>
      <c r="I144" s="169">
        <f>ROUND(F144*(G144+H144),2)</f>
        <v>0</v>
      </c>
      <c r="J144" s="167">
        <f>ROUND(F144*(N144),2)</f>
        <v>1602.27</v>
      </c>
      <c r="K144" s="1">
        <f>ROUND(F144*(O144),2)</f>
        <v>0</v>
      </c>
      <c r="L144" s="1">
        <f>ROUND(F144*(G144),2)</f>
        <v>0</v>
      </c>
      <c r="M144" s="1"/>
      <c r="N144" s="1">
        <v>28.11</v>
      </c>
      <c r="O144" s="1"/>
      <c r="P144" s="166"/>
      <c r="Q144" s="172"/>
      <c r="R144" s="172"/>
      <c r="S144" s="166"/>
      <c r="Z144">
        <v>0</v>
      </c>
    </row>
    <row r="145" spans="1:26" ht="24.95" customHeight="1" x14ac:dyDescent="0.25">
      <c r="A145" s="170"/>
      <c r="B145" s="167" t="s">
        <v>300</v>
      </c>
      <c r="C145" s="171" t="s">
        <v>301</v>
      </c>
      <c r="D145" s="167" t="s">
        <v>302</v>
      </c>
      <c r="E145" s="167" t="s">
        <v>236</v>
      </c>
      <c r="F145" s="168">
        <v>0.6</v>
      </c>
      <c r="G145" s="174"/>
      <c r="H145" s="174"/>
      <c r="I145" s="174">
        <f>ROUND(F145*(G145+H145),2)</f>
        <v>0</v>
      </c>
      <c r="J145" s="167">
        <f>ROUND(F145*(N145),2)</f>
        <v>9.6199999999999992</v>
      </c>
      <c r="K145" s="1">
        <f>ROUND(F145*(O145),2)</f>
        <v>0</v>
      </c>
      <c r="L145" s="1">
        <f>ROUND(F145*(G145),2)</f>
        <v>0</v>
      </c>
      <c r="M145" s="1"/>
      <c r="N145" s="1">
        <v>16.03</v>
      </c>
      <c r="O145" s="1"/>
      <c r="P145" s="166"/>
      <c r="Q145" s="172"/>
      <c r="R145" s="172"/>
      <c r="S145" s="166"/>
      <c r="Z145">
        <v>0</v>
      </c>
    </row>
    <row r="146" spans="1:26" x14ac:dyDescent="0.25">
      <c r="A146" s="155"/>
      <c r="B146" s="155"/>
      <c r="C146" s="155"/>
      <c r="D146" s="155" t="s">
        <v>82</v>
      </c>
      <c r="E146" s="155"/>
      <c r="F146" s="166"/>
      <c r="G146" s="158"/>
      <c r="H146" s="158">
        <f>ROUND((SUM(M143:M145))/1,2)</f>
        <v>0</v>
      </c>
      <c r="I146" s="158">
        <f>ROUND((SUM(I143:I145))/1,2)</f>
        <v>0</v>
      </c>
      <c r="J146" s="155"/>
      <c r="K146" s="155"/>
      <c r="L146" s="155">
        <f>ROUND((SUM(L143:L145))/1,2)</f>
        <v>0</v>
      </c>
      <c r="M146" s="155">
        <f>ROUND((SUM(M143:M145))/1,2)</f>
        <v>0</v>
      </c>
      <c r="N146" s="155"/>
      <c r="O146" s="155"/>
      <c r="P146" s="173">
        <f>ROUND((SUM(P143:P145))/1,2)</f>
        <v>0</v>
      </c>
      <c r="Q146" s="152"/>
      <c r="R146" s="152"/>
      <c r="S146" s="173">
        <f>ROUND((SUM(S143:S145))/1,2)</f>
        <v>0</v>
      </c>
      <c r="T146" s="152"/>
      <c r="U146" s="152"/>
      <c r="V146" s="152"/>
      <c r="W146" s="152"/>
      <c r="X146" s="152"/>
      <c r="Y146" s="152"/>
      <c r="Z146" s="152"/>
    </row>
    <row r="147" spans="1:26" x14ac:dyDescent="0.25">
      <c r="A147" s="1"/>
      <c r="B147" s="1"/>
      <c r="C147" s="1"/>
      <c r="D147" s="1"/>
      <c r="E147" s="1"/>
      <c r="F147" s="162"/>
      <c r="G147" s="148"/>
      <c r="H147" s="148"/>
      <c r="I147" s="148"/>
      <c r="J147" s="1"/>
      <c r="K147" s="1"/>
      <c r="L147" s="1"/>
      <c r="M147" s="1"/>
      <c r="N147" s="1"/>
      <c r="O147" s="1"/>
      <c r="P147" s="1"/>
      <c r="S147" s="1"/>
    </row>
    <row r="148" spans="1:26" x14ac:dyDescent="0.25">
      <c r="A148" s="155"/>
      <c r="B148" s="155"/>
      <c r="C148" s="155"/>
      <c r="D148" s="155" t="s">
        <v>83</v>
      </c>
      <c r="E148" s="155"/>
      <c r="F148" s="166"/>
      <c r="G148" s="156"/>
      <c r="H148" s="156"/>
      <c r="I148" s="156"/>
      <c r="J148" s="155"/>
      <c r="K148" s="155"/>
      <c r="L148" s="155"/>
      <c r="M148" s="155"/>
      <c r="N148" s="155"/>
      <c r="O148" s="155"/>
      <c r="P148" s="155"/>
      <c r="Q148" s="152"/>
      <c r="R148" s="152"/>
      <c r="S148" s="155"/>
      <c r="T148" s="152"/>
      <c r="U148" s="152"/>
      <c r="V148" s="152"/>
      <c r="W148" s="152"/>
      <c r="X148" s="152"/>
      <c r="Y148" s="152"/>
      <c r="Z148" s="152"/>
    </row>
    <row r="149" spans="1:26" ht="24.95" customHeight="1" x14ac:dyDescent="0.25">
      <c r="A149" s="170"/>
      <c r="B149" s="167" t="s">
        <v>303</v>
      </c>
      <c r="C149" s="171" t="s">
        <v>304</v>
      </c>
      <c r="D149" s="167" t="s">
        <v>305</v>
      </c>
      <c r="E149" s="167" t="s">
        <v>118</v>
      </c>
      <c r="F149" s="168">
        <v>2.9</v>
      </c>
      <c r="G149" s="169"/>
      <c r="H149" s="169"/>
      <c r="I149" s="169">
        <f t="shared" ref="I149:I156" si="32">ROUND(F149*(G149+H149),2)</f>
        <v>0</v>
      </c>
      <c r="J149" s="167">
        <f t="shared" ref="J149:J156" si="33">ROUND(F149*(N149),2)</f>
        <v>28.13</v>
      </c>
      <c r="K149" s="1">
        <f t="shared" ref="K149:K156" si="34">ROUND(F149*(O149),2)</f>
        <v>0</v>
      </c>
      <c r="L149" s="1">
        <f t="shared" ref="L149:L156" si="35">ROUND(F149*(G149),2)</f>
        <v>0</v>
      </c>
      <c r="M149" s="1"/>
      <c r="N149" s="1">
        <v>9.6999999999999993</v>
      </c>
      <c r="O149" s="1"/>
      <c r="P149" s="166"/>
      <c r="Q149" s="172"/>
      <c r="R149" s="172"/>
      <c r="S149" s="166"/>
      <c r="Z149">
        <v>0</v>
      </c>
    </row>
    <row r="150" spans="1:26" ht="24.95" customHeight="1" x14ac:dyDescent="0.25">
      <c r="A150" s="170"/>
      <c r="B150" s="167" t="s">
        <v>303</v>
      </c>
      <c r="C150" s="171" t="s">
        <v>306</v>
      </c>
      <c r="D150" s="167" t="s">
        <v>307</v>
      </c>
      <c r="E150" s="167" t="s">
        <v>118</v>
      </c>
      <c r="F150" s="168">
        <v>5</v>
      </c>
      <c r="G150" s="169"/>
      <c r="H150" s="169"/>
      <c r="I150" s="169">
        <f t="shared" si="32"/>
        <v>0</v>
      </c>
      <c r="J150" s="167">
        <f t="shared" si="33"/>
        <v>128.6</v>
      </c>
      <c r="K150" s="1">
        <f t="shared" si="34"/>
        <v>0</v>
      </c>
      <c r="L150" s="1">
        <f t="shared" si="35"/>
        <v>0</v>
      </c>
      <c r="M150" s="1"/>
      <c r="N150" s="1">
        <v>25.72</v>
      </c>
      <c r="O150" s="1"/>
      <c r="P150" s="166"/>
      <c r="Q150" s="172"/>
      <c r="R150" s="172"/>
      <c r="S150" s="166"/>
      <c r="Z150">
        <v>0</v>
      </c>
    </row>
    <row r="151" spans="1:26" ht="24.95" customHeight="1" x14ac:dyDescent="0.25">
      <c r="A151" s="170"/>
      <c r="B151" s="167" t="s">
        <v>303</v>
      </c>
      <c r="C151" s="171" t="s">
        <v>308</v>
      </c>
      <c r="D151" s="167" t="s">
        <v>309</v>
      </c>
      <c r="E151" s="167" t="s">
        <v>146</v>
      </c>
      <c r="F151" s="168">
        <v>4</v>
      </c>
      <c r="G151" s="169"/>
      <c r="H151" s="169"/>
      <c r="I151" s="169">
        <f t="shared" si="32"/>
        <v>0</v>
      </c>
      <c r="J151" s="167">
        <f t="shared" si="33"/>
        <v>49.8</v>
      </c>
      <c r="K151" s="1">
        <f t="shared" si="34"/>
        <v>0</v>
      </c>
      <c r="L151" s="1">
        <f t="shared" si="35"/>
        <v>0</v>
      </c>
      <c r="M151" s="1"/>
      <c r="N151" s="1">
        <v>12.45</v>
      </c>
      <c r="O151" s="1"/>
      <c r="P151" s="166"/>
      <c r="Q151" s="172"/>
      <c r="R151" s="172"/>
      <c r="S151" s="166"/>
      <c r="Z151">
        <v>0</v>
      </c>
    </row>
    <row r="152" spans="1:26" ht="24.95" customHeight="1" x14ac:dyDescent="0.25">
      <c r="A152" s="170"/>
      <c r="B152" s="167" t="s">
        <v>303</v>
      </c>
      <c r="C152" s="171" t="s">
        <v>310</v>
      </c>
      <c r="D152" s="167" t="s">
        <v>311</v>
      </c>
      <c r="E152" s="167" t="s">
        <v>146</v>
      </c>
      <c r="F152" s="168">
        <v>2</v>
      </c>
      <c r="G152" s="169"/>
      <c r="H152" s="169"/>
      <c r="I152" s="169">
        <f t="shared" si="32"/>
        <v>0</v>
      </c>
      <c r="J152" s="167">
        <f t="shared" si="33"/>
        <v>18.38</v>
      </c>
      <c r="K152" s="1">
        <f t="shared" si="34"/>
        <v>0</v>
      </c>
      <c r="L152" s="1">
        <f t="shared" si="35"/>
        <v>0</v>
      </c>
      <c r="M152" s="1"/>
      <c r="N152" s="1">
        <v>9.19</v>
      </c>
      <c r="O152" s="1"/>
      <c r="P152" s="166"/>
      <c r="Q152" s="172"/>
      <c r="R152" s="172"/>
      <c r="S152" s="166"/>
      <c r="Z152">
        <v>0</v>
      </c>
    </row>
    <row r="153" spans="1:26" ht="24.95" customHeight="1" x14ac:dyDescent="0.25">
      <c r="A153" s="170"/>
      <c r="B153" s="167" t="s">
        <v>303</v>
      </c>
      <c r="C153" s="171" t="s">
        <v>312</v>
      </c>
      <c r="D153" s="167" t="s">
        <v>313</v>
      </c>
      <c r="E153" s="167" t="s">
        <v>146</v>
      </c>
      <c r="F153" s="168">
        <v>2</v>
      </c>
      <c r="G153" s="169"/>
      <c r="H153" s="169"/>
      <c r="I153" s="169">
        <f t="shared" si="32"/>
        <v>0</v>
      </c>
      <c r="J153" s="167">
        <f t="shared" si="33"/>
        <v>26.9</v>
      </c>
      <c r="K153" s="1">
        <f t="shared" si="34"/>
        <v>0</v>
      </c>
      <c r="L153" s="1">
        <f t="shared" si="35"/>
        <v>0</v>
      </c>
      <c r="M153" s="1"/>
      <c r="N153" s="1">
        <v>13.45</v>
      </c>
      <c r="O153" s="1"/>
      <c r="P153" s="166"/>
      <c r="Q153" s="172"/>
      <c r="R153" s="172"/>
      <c r="S153" s="166"/>
      <c r="Z153">
        <v>0</v>
      </c>
    </row>
    <row r="154" spans="1:26" ht="24.95" customHeight="1" x14ac:dyDescent="0.25">
      <c r="A154" s="170"/>
      <c r="B154" s="167" t="s">
        <v>303</v>
      </c>
      <c r="C154" s="171" t="s">
        <v>314</v>
      </c>
      <c r="D154" s="167" t="s">
        <v>315</v>
      </c>
      <c r="E154" s="167" t="s">
        <v>118</v>
      </c>
      <c r="F154" s="168">
        <v>14.4</v>
      </c>
      <c r="G154" s="169"/>
      <c r="H154" s="169"/>
      <c r="I154" s="169">
        <f t="shared" si="32"/>
        <v>0</v>
      </c>
      <c r="J154" s="167">
        <f t="shared" si="33"/>
        <v>401.18</v>
      </c>
      <c r="K154" s="1">
        <f t="shared" si="34"/>
        <v>0</v>
      </c>
      <c r="L154" s="1">
        <f t="shared" si="35"/>
        <v>0</v>
      </c>
      <c r="M154" s="1"/>
      <c r="N154" s="1">
        <v>27.86</v>
      </c>
      <c r="O154" s="1"/>
      <c r="P154" s="166"/>
      <c r="Q154" s="172"/>
      <c r="R154" s="172"/>
      <c r="S154" s="166"/>
      <c r="Z154">
        <v>0</v>
      </c>
    </row>
    <row r="155" spans="1:26" ht="24.95" customHeight="1" x14ac:dyDescent="0.25">
      <c r="A155" s="170"/>
      <c r="B155" s="167" t="s">
        <v>303</v>
      </c>
      <c r="C155" s="171" t="s">
        <v>316</v>
      </c>
      <c r="D155" s="167" t="s">
        <v>317</v>
      </c>
      <c r="E155" s="167" t="s">
        <v>146</v>
      </c>
      <c r="F155" s="168">
        <v>2</v>
      </c>
      <c r="G155" s="169"/>
      <c r="H155" s="169"/>
      <c r="I155" s="169">
        <f t="shared" si="32"/>
        <v>0</v>
      </c>
      <c r="J155" s="167">
        <f t="shared" si="33"/>
        <v>29.74</v>
      </c>
      <c r="K155" s="1">
        <f t="shared" si="34"/>
        <v>0</v>
      </c>
      <c r="L155" s="1">
        <f t="shared" si="35"/>
        <v>0</v>
      </c>
      <c r="M155" s="1"/>
      <c r="N155" s="1">
        <v>14.87</v>
      </c>
      <c r="O155" s="1"/>
      <c r="P155" s="166"/>
      <c r="Q155" s="172"/>
      <c r="R155" s="172"/>
      <c r="S155" s="166"/>
      <c r="Z155">
        <v>0</v>
      </c>
    </row>
    <row r="156" spans="1:26" ht="24.95" customHeight="1" x14ac:dyDescent="0.25">
      <c r="A156" s="170"/>
      <c r="B156" s="167" t="s">
        <v>318</v>
      </c>
      <c r="C156" s="171" t="s">
        <v>319</v>
      </c>
      <c r="D156" s="167" t="s">
        <v>320</v>
      </c>
      <c r="E156" s="167" t="s">
        <v>236</v>
      </c>
      <c r="F156" s="168">
        <v>1.85</v>
      </c>
      <c r="G156" s="174"/>
      <c r="H156" s="174"/>
      <c r="I156" s="174">
        <f t="shared" si="32"/>
        <v>0</v>
      </c>
      <c r="J156" s="167">
        <f t="shared" si="33"/>
        <v>12.64</v>
      </c>
      <c r="K156" s="1">
        <f t="shared" si="34"/>
        <v>0</v>
      </c>
      <c r="L156" s="1">
        <f t="shared" si="35"/>
        <v>0</v>
      </c>
      <c r="M156" s="1"/>
      <c r="N156" s="1">
        <v>6.83</v>
      </c>
      <c r="O156" s="1"/>
      <c r="P156" s="166"/>
      <c r="Q156" s="172"/>
      <c r="R156" s="172"/>
      <c r="S156" s="166"/>
      <c r="Z156">
        <v>0</v>
      </c>
    </row>
    <row r="157" spans="1:26" x14ac:dyDescent="0.25">
      <c r="A157" s="155"/>
      <c r="B157" s="155"/>
      <c r="C157" s="155"/>
      <c r="D157" s="155" t="s">
        <v>83</v>
      </c>
      <c r="E157" s="155"/>
      <c r="F157" s="166"/>
      <c r="G157" s="158"/>
      <c r="H157" s="158">
        <f>ROUND((SUM(M148:M156))/1,2)</f>
        <v>0</v>
      </c>
      <c r="I157" s="158">
        <f>ROUND((SUM(I148:I156))/1,2)</f>
        <v>0</v>
      </c>
      <c r="J157" s="155"/>
      <c r="K157" s="155"/>
      <c r="L157" s="155">
        <f>ROUND((SUM(L148:L156))/1,2)</f>
        <v>0</v>
      </c>
      <c r="M157" s="155">
        <f>ROUND((SUM(M148:M156))/1,2)</f>
        <v>0</v>
      </c>
      <c r="N157" s="155"/>
      <c r="O157" s="155"/>
      <c r="P157" s="173">
        <f>ROUND((SUM(P148:P156))/1,2)</f>
        <v>0</v>
      </c>
      <c r="Q157" s="152"/>
      <c r="R157" s="152"/>
      <c r="S157" s="173">
        <f>ROUND((SUM(S148:S156))/1,2)</f>
        <v>0</v>
      </c>
      <c r="T157" s="152"/>
      <c r="U157" s="152"/>
      <c r="V157" s="152"/>
      <c r="W157" s="152"/>
      <c r="X157" s="152"/>
      <c r="Y157" s="152"/>
      <c r="Z157" s="152"/>
    </row>
    <row r="158" spans="1:26" x14ac:dyDescent="0.25">
      <c r="A158" s="1"/>
      <c r="B158" s="1"/>
      <c r="C158" s="1"/>
      <c r="D158" s="1"/>
      <c r="E158" s="1"/>
      <c r="F158" s="162"/>
      <c r="G158" s="148"/>
      <c r="H158" s="148"/>
      <c r="I158" s="148"/>
      <c r="J158" s="1"/>
      <c r="K158" s="1"/>
      <c r="L158" s="1"/>
      <c r="M158" s="1"/>
      <c r="N158" s="1"/>
      <c r="O158" s="1"/>
      <c r="P158" s="1"/>
      <c r="S158" s="1"/>
    </row>
    <row r="159" spans="1:26" x14ac:dyDescent="0.25">
      <c r="A159" s="155"/>
      <c r="B159" s="155"/>
      <c r="C159" s="155"/>
      <c r="D159" s="155" t="s">
        <v>84</v>
      </c>
      <c r="E159" s="155"/>
      <c r="F159" s="166"/>
      <c r="G159" s="156"/>
      <c r="H159" s="156"/>
      <c r="I159" s="156"/>
      <c r="J159" s="155"/>
      <c r="K159" s="155"/>
      <c r="L159" s="155"/>
      <c r="M159" s="155"/>
      <c r="N159" s="155"/>
      <c r="O159" s="155"/>
      <c r="P159" s="155"/>
      <c r="Q159" s="152"/>
      <c r="R159" s="152"/>
      <c r="S159" s="155"/>
      <c r="T159" s="152"/>
      <c r="U159" s="152"/>
      <c r="V159" s="152"/>
      <c r="W159" s="152"/>
      <c r="X159" s="152"/>
      <c r="Y159" s="152"/>
      <c r="Z159" s="152"/>
    </row>
    <row r="160" spans="1:26" ht="24.95" customHeight="1" x14ac:dyDescent="0.25">
      <c r="A160" s="170"/>
      <c r="B160" s="167" t="s">
        <v>136</v>
      </c>
      <c r="C160" s="171" t="s">
        <v>321</v>
      </c>
      <c r="D160" s="167" t="s">
        <v>322</v>
      </c>
      <c r="E160" s="167" t="s">
        <v>118</v>
      </c>
      <c r="F160" s="168">
        <v>12.2</v>
      </c>
      <c r="G160" s="169"/>
      <c r="H160" s="169"/>
      <c r="I160" s="169">
        <f t="shared" ref="I160:I167" si="36">ROUND(F160*(G160+H160),2)</f>
        <v>0</v>
      </c>
      <c r="J160" s="167">
        <f t="shared" ref="J160:J167" si="37">ROUND(F160*(N160),2)</f>
        <v>126.27</v>
      </c>
      <c r="K160" s="1">
        <f t="shared" ref="K160:K167" si="38">ROUND(F160*(O160),2)</f>
        <v>0</v>
      </c>
      <c r="L160" s="1">
        <f t="shared" ref="L160:L165" si="39">ROUND(F160*(G160),2)</f>
        <v>0</v>
      </c>
      <c r="M160" s="1"/>
      <c r="N160" s="1">
        <v>10.35</v>
      </c>
      <c r="O160" s="1"/>
      <c r="P160" s="166"/>
      <c r="Q160" s="172"/>
      <c r="R160" s="172"/>
      <c r="S160" s="166"/>
      <c r="Z160">
        <v>0</v>
      </c>
    </row>
    <row r="161" spans="1:26" ht="24.95" customHeight="1" x14ac:dyDescent="0.25">
      <c r="A161" s="170"/>
      <c r="B161" s="167" t="s">
        <v>136</v>
      </c>
      <c r="C161" s="171" t="s">
        <v>323</v>
      </c>
      <c r="D161" s="167" t="s">
        <v>324</v>
      </c>
      <c r="E161" s="167" t="s">
        <v>146</v>
      </c>
      <c r="F161" s="168">
        <v>1</v>
      </c>
      <c r="G161" s="169"/>
      <c r="H161" s="169"/>
      <c r="I161" s="169">
        <f t="shared" si="36"/>
        <v>0</v>
      </c>
      <c r="J161" s="167">
        <f t="shared" si="37"/>
        <v>123</v>
      </c>
      <c r="K161" s="1">
        <f t="shared" si="38"/>
        <v>0</v>
      </c>
      <c r="L161" s="1">
        <f t="shared" si="39"/>
        <v>0</v>
      </c>
      <c r="M161" s="1"/>
      <c r="N161" s="1">
        <v>123</v>
      </c>
      <c r="O161" s="1"/>
      <c r="P161" s="166"/>
      <c r="Q161" s="172"/>
      <c r="R161" s="172"/>
      <c r="S161" s="166"/>
      <c r="Z161">
        <v>0</v>
      </c>
    </row>
    <row r="162" spans="1:26" ht="24.95" customHeight="1" x14ac:dyDescent="0.25">
      <c r="A162" s="170"/>
      <c r="B162" s="167" t="s">
        <v>136</v>
      </c>
      <c r="C162" s="171" t="s">
        <v>325</v>
      </c>
      <c r="D162" s="167" t="s">
        <v>326</v>
      </c>
      <c r="E162" s="167" t="s">
        <v>146</v>
      </c>
      <c r="F162" s="168">
        <v>1</v>
      </c>
      <c r="G162" s="169"/>
      <c r="H162" s="169"/>
      <c r="I162" s="169">
        <f t="shared" si="36"/>
        <v>0</v>
      </c>
      <c r="J162" s="167">
        <f t="shared" si="37"/>
        <v>110</v>
      </c>
      <c r="K162" s="1">
        <f t="shared" si="38"/>
        <v>0</v>
      </c>
      <c r="L162" s="1">
        <f t="shared" si="39"/>
        <v>0</v>
      </c>
      <c r="M162" s="1"/>
      <c r="N162" s="1">
        <v>110</v>
      </c>
      <c r="O162" s="1"/>
      <c r="P162" s="166"/>
      <c r="Q162" s="172"/>
      <c r="R162" s="172"/>
      <c r="S162" s="166"/>
      <c r="Z162">
        <v>0</v>
      </c>
    </row>
    <row r="163" spans="1:26" ht="24.95" customHeight="1" x14ac:dyDescent="0.25">
      <c r="A163" s="170"/>
      <c r="B163" s="167" t="s">
        <v>327</v>
      </c>
      <c r="C163" s="171" t="s">
        <v>328</v>
      </c>
      <c r="D163" s="167" t="s">
        <v>329</v>
      </c>
      <c r="E163" s="167" t="s">
        <v>118</v>
      </c>
      <c r="F163" s="168">
        <v>6.3</v>
      </c>
      <c r="G163" s="169"/>
      <c r="H163" s="169"/>
      <c r="I163" s="169">
        <f t="shared" si="36"/>
        <v>0</v>
      </c>
      <c r="J163" s="167">
        <f t="shared" si="37"/>
        <v>48.07</v>
      </c>
      <c r="K163" s="1">
        <f t="shared" si="38"/>
        <v>0</v>
      </c>
      <c r="L163" s="1">
        <f t="shared" si="39"/>
        <v>0</v>
      </c>
      <c r="M163" s="1"/>
      <c r="N163" s="1">
        <v>7.63</v>
      </c>
      <c r="O163" s="1"/>
      <c r="P163" s="166"/>
      <c r="Q163" s="172"/>
      <c r="R163" s="172"/>
      <c r="S163" s="166"/>
      <c r="Z163">
        <v>0</v>
      </c>
    </row>
    <row r="164" spans="1:26" ht="24.95" customHeight="1" x14ac:dyDescent="0.25">
      <c r="A164" s="170"/>
      <c r="B164" s="167" t="s">
        <v>136</v>
      </c>
      <c r="C164" s="171" t="s">
        <v>330</v>
      </c>
      <c r="D164" s="167" t="s">
        <v>331</v>
      </c>
      <c r="E164" s="167" t="s">
        <v>146</v>
      </c>
      <c r="F164" s="168">
        <v>1</v>
      </c>
      <c r="G164" s="169"/>
      <c r="H164" s="169"/>
      <c r="I164" s="169">
        <f t="shared" si="36"/>
        <v>0</v>
      </c>
      <c r="J164" s="167">
        <f t="shared" si="37"/>
        <v>745</v>
      </c>
      <c r="K164" s="1">
        <f t="shared" si="38"/>
        <v>0</v>
      </c>
      <c r="L164" s="1">
        <f t="shared" si="39"/>
        <v>0</v>
      </c>
      <c r="M164" s="1"/>
      <c r="N164" s="1">
        <v>745</v>
      </c>
      <c r="O164" s="1"/>
      <c r="P164" s="166"/>
      <c r="Q164" s="172"/>
      <c r="R164" s="172"/>
      <c r="S164" s="166"/>
      <c r="Z164">
        <v>0</v>
      </c>
    </row>
    <row r="165" spans="1:26" ht="24.95" customHeight="1" x14ac:dyDescent="0.25">
      <c r="A165" s="170"/>
      <c r="B165" s="167" t="s">
        <v>327</v>
      </c>
      <c r="C165" s="171" t="s">
        <v>332</v>
      </c>
      <c r="D165" s="167" t="s">
        <v>333</v>
      </c>
      <c r="E165" s="167" t="s">
        <v>146</v>
      </c>
      <c r="F165" s="168">
        <v>3</v>
      </c>
      <c r="G165" s="169"/>
      <c r="H165" s="169"/>
      <c r="I165" s="169">
        <f t="shared" si="36"/>
        <v>0</v>
      </c>
      <c r="J165" s="167">
        <f t="shared" si="37"/>
        <v>17.190000000000001</v>
      </c>
      <c r="K165" s="1">
        <f t="shared" si="38"/>
        <v>0</v>
      </c>
      <c r="L165" s="1">
        <f t="shared" si="39"/>
        <v>0</v>
      </c>
      <c r="M165" s="1"/>
      <c r="N165" s="1">
        <v>5.73</v>
      </c>
      <c r="O165" s="1"/>
      <c r="P165" s="166"/>
      <c r="Q165" s="172"/>
      <c r="R165" s="172"/>
      <c r="S165" s="166"/>
      <c r="Z165">
        <v>0</v>
      </c>
    </row>
    <row r="166" spans="1:26" ht="24.95" customHeight="1" x14ac:dyDescent="0.25">
      <c r="A166" s="170"/>
      <c r="B166" s="167" t="s">
        <v>226</v>
      </c>
      <c r="C166" s="171" t="s">
        <v>334</v>
      </c>
      <c r="D166" s="167" t="s">
        <v>335</v>
      </c>
      <c r="E166" s="167" t="s">
        <v>118</v>
      </c>
      <c r="F166" s="168">
        <v>2.9</v>
      </c>
      <c r="G166" s="169"/>
      <c r="H166" s="169"/>
      <c r="I166" s="169">
        <f t="shared" si="36"/>
        <v>0</v>
      </c>
      <c r="J166" s="167">
        <f t="shared" si="37"/>
        <v>34.369999999999997</v>
      </c>
      <c r="K166" s="1">
        <f t="shared" si="38"/>
        <v>0</v>
      </c>
      <c r="L166" s="1"/>
      <c r="M166" s="1">
        <f>ROUND(F166*(H166),2)</f>
        <v>0</v>
      </c>
      <c r="N166" s="1">
        <v>11.85</v>
      </c>
      <c r="O166" s="1"/>
      <c r="P166" s="166"/>
      <c r="Q166" s="172"/>
      <c r="R166" s="172"/>
      <c r="S166" s="166"/>
      <c r="Z166">
        <v>0</v>
      </c>
    </row>
    <row r="167" spans="1:26" ht="24.95" customHeight="1" x14ac:dyDescent="0.25">
      <c r="A167" s="170"/>
      <c r="B167" s="167" t="s">
        <v>327</v>
      </c>
      <c r="C167" s="171" t="s">
        <v>336</v>
      </c>
      <c r="D167" s="167" t="s">
        <v>337</v>
      </c>
      <c r="E167" s="167" t="s">
        <v>236</v>
      </c>
      <c r="F167" s="168">
        <v>0.55000000000000004</v>
      </c>
      <c r="G167" s="174"/>
      <c r="H167" s="174"/>
      <c r="I167" s="174">
        <f t="shared" si="36"/>
        <v>0</v>
      </c>
      <c r="J167" s="167">
        <f t="shared" si="37"/>
        <v>6.62</v>
      </c>
      <c r="K167" s="1">
        <f t="shared" si="38"/>
        <v>0</v>
      </c>
      <c r="L167" s="1">
        <f>ROUND(F167*(G167),2)</f>
        <v>0</v>
      </c>
      <c r="M167" s="1"/>
      <c r="N167" s="1">
        <v>12.04</v>
      </c>
      <c r="O167" s="1"/>
      <c r="P167" s="166"/>
      <c r="Q167" s="172"/>
      <c r="R167" s="172"/>
      <c r="S167" s="166"/>
      <c r="Z167">
        <v>0</v>
      </c>
    </row>
    <row r="168" spans="1:26" x14ac:dyDescent="0.25">
      <c r="A168" s="155"/>
      <c r="B168" s="155"/>
      <c r="C168" s="155"/>
      <c r="D168" s="155" t="s">
        <v>84</v>
      </c>
      <c r="E168" s="155"/>
      <c r="F168" s="166"/>
      <c r="G168" s="158"/>
      <c r="H168" s="158">
        <f>ROUND((SUM(M159:M167))/1,2)</f>
        <v>0</v>
      </c>
      <c r="I168" s="158">
        <f>ROUND((SUM(I159:I167))/1,2)</f>
        <v>0</v>
      </c>
      <c r="J168" s="155"/>
      <c r="K168" s="155"/>
      <c r="L168" s="155">
        <f>ROUND((SUM(L159:L167))/1,2)</f>
        <v>0</v>
      </c>
      <c r="M168" s="155">
        <f>ROUND((SUM(M159:M167))/1,2)</f>
        <v>0</v>
      </c>
      <c r="N168" s="155"/>
      <c r="O168" s="155"/>
      <c r="P168" s="173">
        <f>ROUND((SUM(P159:P167))/1,2)</f>
        <v>0</v>
      </c>
      <c r="Q168" s="152"/>
      <c r="R168" s="152"/>
      <c r="S168" s="173">
        <f>ROUND((SUM(S159:S167))/1,2)</f>
        <v>0</v>
      </c>
      <c r="T168" s="152"/>
      <c r="U168" s="152"/>
      <c r="V168" s="152"/>
      <c r="W168" s="152"/>
      <c r="X168" s="152"/>
      <c r="Y168" s="152"/>
      <c r="Z168" s="152"/>
    </row>
    <row r="169" spans="1:26" x14ac:dyDescent="0.25">
      <c r="A169" s="1"/>
      <c r="B169" s="1"/>
      <c r="C169" s="1"/>
      <c r="D169" s="1"/>
      <c r="E169" s="1"/>
      <c r="F169" s="162"/>
      <c r="G169" s="148"/>
      <c r="H169" s="148"/>
      <c r="I169" s="148"/>
      <c r="J169" s="1"/>
      <c r="K169" s="1"/>
      <c r="L169" s="1"/>
      <c r="M169" s="1"/>
      <c r="N169" s="1"/>
      <c r="O169" s="1"/>
      <c r="P169" s="1"/>
      <c r="S169" s="1"/>
    </row>
    <row r="170" spans="1:26" x14ac:dyDescent="0.25">
      <c r="A170" s="155"/>
      <c r="B170" s="155"/>
      <c r="C170" s="155"/>
      <c r="D170" s="155" t="s">
        <v>85</v>
      </c>
      <c r="E170" s="155"/>
      <c r="F170" s="166"/>
      <c r="G170" s="156"/>
      <c r="H170" s="156"/>
      <c r="I170" s="156"/>
      <c r="J170" s="155"/>
      <c r="K170" s="155"/>
      <c r="L170" s="155"/>
      <c r="M170" s="155"/>
      <c r="N170" s="155"/>
      <c r="O170" s="155"/>
      <c r="P170" s="155"/>
      <c r="Q170" s="152"/>
      <c r="R170" s="152"/>
      <c r="S170" s="155"/>
      <c r="T170" s="152"/>
      <c r="U170" s="152"/>
      <c r="V170" s="152"/>
      <c r="W170" s="152"/>
      <c r="X170" s="152"/>
      <c r="Y170" s="152"/>
      <c r="Z170" s="152"/>
    </row>
    <row r="171" spans="1:26" ht="24.95" customHeight="1" x14ac:dyDescent="0.25">
      <c r="A171" s="170"/>
      <c r="B171" s="167" t="s">
        <v>136</v>
      </c>
      <c r="C171" s="171" t="s">
        <v>338</v>
      </c>
      <c r="D171" s="167" t="s">
        <v>339</v>
      </c>
      <c r="E171" s="167" t="s">
        <v>146</v>
      </c>
      <c r="F171" s="168">
        <v>1</v>
      </c>
      <c r="G171" s="169"/>
      <c r="H171" s="169"/>
      <c r="I171" s="169">
        <f>ROUND(F171*(G171+H171),2)</f>
        <v>0</v>
      </c>
      <c r="J171" s="167">
        <f>ROUND(F171*(N171),2)</f>
        <v>250</v>
      </c>
      <c r="K171" s="1">
        <f>ROUND(F171*(O171),2)</f>
        <v>0</v>
      </c>
      <c r="L171" s="1">
        <f>ROUND(F171*(G171),2)</f>
        <v>0</v>
      </c>
      <c r="M171" s="1"/>
      <c r="N171" s="1">
        <v>250</v>
      </c>
      <c r="O171" s="1"/>
      <c r="P171" s="166"/>
      <c r="Q171" s="172"/>
      <c r="R171" s="172"/>
      <c r="S171" s="166"/>
      <c r="Z171">
        <v>0</v>
      </c>
    </row>
    <row r="172" spans="1:26" ht="24.95" customHeight="1" x14ac:dyDescent="0.25">
      <c r="A172" s="170"/>
      <c r="B172" s="167" t="s">
        <v>136</v>
      </c>
      <c r="C172" s="171" t="s">
        <v>340</v>
      </c>
      <c r="D172" s="167" t="s">
        <v>341</v>
      </c>
      <c r="E172" s="167" t="s">
        <v>146</v>
      </c>
      <c r="F172" s="168">
        <v>1</v>
      </c>
      <c r="G172" s="169"/>
      <c r="H172" s="169"/>
      <c r="I172" s="169">
        <f>ROUND(F172*(G172+H172),2)</f>
        <v>0</v>
      </c>
      <c r="J172" s="167">
        <f>ROUND(F172*(N172),2)</f>
        <v>1605</v>
      </c>
      <c r="K172" s="1">
        <f>ROUND(F172*(O172),2)</f>
        <v>0</v>
      </c>
      <c r="L172" s="1">
        <f>ROUND(F172*(G172),2)</f>
        <v>0</v>
      </c>
      <c r="M172" s="1"/>
      <c r="N172" s="1">
        <v>1605</v>
      </c>
      <c r="O172" s="1"/>
      <c r="P172" s="166"/>
      <c r="Q172" s="172"/>
      <c r="R172" s="172"/>
      <c r="S172" s="166"/>
      <c r="Z172">
        <v>0</v>
      </c>
    </row>
    <row r="173" spans="1:26" ht="24.95" customHeight="1" x14ac:dyDescent="0.25">
      <c r="A173" s="170"/>
      <c r="B173" s="167" t="s">
        <v>342</v>
      </c>
      <c r="C173" s="171" t="s">
        <v>343</v>
      </c>
      <c r="D173" s="167" t="s">
        <v>344</v>
      </c>
      <c r="E173" s="167" t="s">
        <v>236</v>
      </c>
      <c r="F173" s="168">
        <v>0.9</v>
      </c>
      <c r="G173" s="174"/>
      <c r="H173" s="174"/>
      <c r="I173" s="174">
        <f>ROUND(F173*(G173+H173),2)</f>
        <v>0</v>
      </c>
      <c r="J173" s="167">
        <f>ROUND(F173*(N173),2)</f>
        <v>16.7</v>
      </c>
      <c r="K173" s="1">
        <f>ROUND(F173*(O173),2)</f>
        <v>0</v>
      </c>
      <c r="L173" s="1">
        <f>ROUND(F173*(G173),2)</f>
        <v>0</v>
      </c>
      <c r="M173" s="1"/>
      <c r="N173" s="1">
        <v>18.55</v>
      </c>
      <c r="O173" s="1"/>
      <c r="P173" s="166"/>
      <c r="Q173" s="172"/>
      <c r="R173" s="172"/>
      <c r="S173" s="166"/>
      <c r="Z173">
        <v>0</v>
      </c>
    </row>
    <row r="174" spans="1:26" x14ac:dyDescent="0.25">
      <c r="A174" s="155"/>
      <c r="B174" s="155"/>
      <c r="C174" s="155"/>
      <c r="D174" s="155" t="s">
        <v>85</v>
      </c>
      <c r="E174" s="155"/>
      <c r="F174" s="166"/>
      <c r="G174" s="158"/>
      <c r="H174" s="158">
        <f>ROUND((SUM(M170:M173))/1,2)</f>
        <v>0</v>
      </c>
      <c r="I174" s="158">
        <f>ROUND((SUM(I170:I173))/1,2)</f>
        <v>0</v>
      </c>
      <c r="J174" s="155"/>
      <c r="K174" s="155"/>
      <c r="L174" s="155">
        <f>ROUND((SUM(L170:L173))/1,2)</f>
        <v>0</v>
      </c>
      <c r="M174" s="155">
        <f>ROUND((SUM(M170:M173))/1,2)</f>
        <v>0</v>
      </c>
      <c r="N174" s="155"/>
      <c r="O174" s="155"/>
      <c r="P174" s="173">
        <f>ROUND((SUM(P170:P173))/1,2)</f>
        <v>0</v>
      </c>
      <c r="Q174" s="152"/>
      <c r="R174" s="152"/>
      <c r="S174" s="173">
        <f>ROUND((SUM(S170:S173))/1,2)</f>
        <v>0</v>
      </c>
      <c r="T174" s="152"/>
      <c r="U174" s="152"/>
      <c r="V174" s="152"/>
      <c r="W174" s="152"/>
      <c r="X174" s="152"/>
      <c r="Y174" s="152"/>
      <c r="Z174" s="152"/>
    </row>
    <row r="175" spans="1:26" x14ac:dyDescent="0.25">
      <c r="A175" s="1"/>
      <c r="B175" s="1"/>
      <c r="C175" s="1"/>
      <c r="D175" s="1"/>
      <c r="E175" s="1"/>
      <c r="F175" s="162"/>
      <c r="G175" s="148"/>
      <c r="H175" s="148"/>
      <c r="I175" s="148"/>
      <c r="J175" s="1"/>
      <c r="K175" s="1"/>
      <c r="L175" s="1"/>
      <c r="M175" s="1"/>
      <c r="N175" s="1"/>
      <c r="O175" s="1"/>
      <c r="P175" s="1"/>
      <c r="S175" s="1"/>
    </row>
    <row r="176" spans="1:26" x14ac:dyDescent="0.25">
      <c r="A176" s="155"/>
      <c r="B176" s="155"/>
      <c r="C176" s="155"/>
      <c r="D176" s="155" t="s">
        <v>86</v>
      </c>
      <c r="E176" s="155"/>
      <c r="F176" s="166"/>
      <c r="G176" s="156"/>
      <c r="H176" s="156"/>
      <c r="I176" s="156"/>
      <c r="J176" s="155"/>
      <c r="K176" s="155"/>
      <c r="L176" s="155"/>
      <c r="M176" s="155"/>
      <c r="N176" s="155"/>
      <c r="O176" s="155"/>
      <c r="P176" s="155"/>
      <c r="Q176" s="152"/>
      <c r="R176" s="152"/>
      <c r="S176" s="155"/>
      <c r="T176" s="152"/>
      <c r="U176" s="152"/>
      <c r="V176" s="152"/>
      <c r="W176" s="152"/>
      <c r="X176" s="152"/>
      <c r="Y176" s="152"/>
      <c r="Z176" s="152"/>
    </row>
    <row r="177" spans="1:26" ht="24.95" customHeight="1" x14ac:dyDescent="0.25">
      <c r="A177" s="170"/>
      <c r="B177" s="167" t="s">
        <v>136</v>
      </c>
      <c r="C177" s="171" t="s">
        <v>345</v>
      </c>
      <c r="D177" s="167" t="s">
        <v>346</v>
      </c>
      <c r="E177" s="167" t="s">
        <v>118</v>
      </c>
      <c r="F177" s="168">
        <v>15.95</v>
      </c>
      <c r="G177" s="169"/>
      <c r="H177" s="169"/>
      <c r="I177" s="169">
        <f>ROUND(F177*(G177+H177),2)</f>
        <v>0</v>
      </c>
      <c r="J177" s="167">
        <f>ROUND(F177*(N177),2)</f>
        <v>41.79</v>
      </c>
      <c r="K177" s="1">
        <f>ROUND(F177*(O177),2)</f>
        <v>0</v>
      </c>
      <c r="L177" s="1">
        <f>ROUND(F177*(G177),2)</f>
        <v>0</v>
      </c>
      <c r="M177" s="1"/>
      <c r="N177" s="1">
        <v>2.62</v>
      </c>
      <c r="O177" s="1"/>
      <c r="P177" s="166"/>
      <c r="Q177" s="172"/>
      <c r="R177" s="172"/>
      <c r="S177" s="166"/>
      <c r="Z177">
        <v>0</v>
      </c>
    </row>
    <row r="178" spans="1:26" ht="24.95" customHeight="1" x14ac:dyDescent="0.25">
      <c r="A178" s="170"/>
      <c r="B178" s="167" t="s">
        <v>136</v>
      </c>
      <c r="C178" s="171" t="s">
        <v>347</v>
      </c>
      <c r="D178" s="167" t="s">
        <v>348</v>
      </c>
      <c r="E178" s="167" t="s">
        <v>146</v>
      </c>
      <c r="F178" s="168">
        <v>54.23</v>
      </c>
      <c r="G178" s="169"/>
      <c r="H178" s="169"/>
      <c r="I178" s="169">
        <f>ROUND(F178*(G178+H178),2)</f>
        <v>0</v>
      </c>
      <c r="J178" s="167">
        <f>ROUND(F178*(N178),2)</f>
        <v>91.11</v>
      </c>
      <c r="K178" s="1">
        <f>ROUND(F178*(O178),2)</f>
        <v>0</v>
      </c>
      <c r="L178" s="1">
        <f>ROUND(F178*(G178),2)</f>
        <v>0</v>
      </c>
      <c r="M178" s="1"/>
      <c r="N178" s="1">
        <v>1.6800000000000002</v>
      </c>
      <c r="O178" s="1"/>
      <c r="P178" s="166"/>
      <c r="Q178" s="172"/>
      <c r="R178" s="172"/>
      <c r="S178" s="166"/>
      <c r="Z178">
        <v>0</v>
      </c>
    </row>
    <row r="179" spans="1:26" ht="24.95" customHeight="1" x14ac:dyDescent="0.25">
      <c r="A179" s="170"/>
      <c r="B179" s="167" t="s">
        <v>136</v>
      </c>
      <c r="C179" s="171" t="s">
        <v>349</v>
      </c>
      <c r="D179" s="167" t="s">
        <v>350</v>
      </c>
      <c r="E179" s="167" t="s">
        <v>126</v>
      </c>
      <c r="F179" s="168">
        <v>15</v>
      </c>
      <c r="G179" s="169"/>
      <c r="H179" s="169"/>
      <c r="I179" s="169">
        <f>ROUND(F179*(G179+H179),2)</f>
        <v>0</v>
      </c>
      <c r="J179" s="167">
        <f>ROUND(F179*(N179),2)</f>
        <v>271.2</v>
      </c>
      <c r="K179" s="1">
        <f>ROUND(F179*(O179),2)</f>
        <v>0</v>
      </c>
      <c r="L179" s="1">
        <f>ROUND(F179*(G179),2)</f>
        <v>0</v>
      </c>
      <c r="M179" s="1"/>
      <c r="N179" s="1">
        <v>18.079999999999998</v>
      </c>
      <c r="O179" s="1"/>
      <c r="P179" s="166"/>
      <c r="Q179" s="172"/>
      <c r="R179" s="172"/>
      <c r="S179" s="166"/>
      <c r="Z179">
        <v>0</v>
      </c>
    </row>
    <row r="180" spans="1:26" ht="24.95" customHeight="1" x14ac:dyDescent="0.25">
      <c r="A180" s="170"/>
      <c r="B180" s="167" t="s">
        <v>351</v>
      </c>
      <c r="C180" s="171" t="s">
        <v>352</v>
      </c>
      <c r="D180" s="167" t="s">
        <v>353</v>
      </c>
      <c r="E180" s="167" t="s">
        <v>126</v>
      </c>
      <c r="F180" s="168">
        <v>15.3</v>
      </c>
      <c r="G180" s="169"/>
      <c r="H180" s="169"/>
      <c r="I180" s="169">
        <f>ROUND(F180*(G180+H180),2)</f>
        <v>0</v>
      </c>
      <c r="J180" s="167">
        <f>ROUND(F180*(N180),2)</f>
        <v>196.3</v>
      </c>
      <c r="K180" s="1">
        <f>ROUND(F180*(O180),2)</f>
        <v>0</v>
      </c>
      <c r="L180" s="1"/>
      <c r="M180" s="1">
        <f>ROUND(F180*(H180),2)</f>
        <v>0</v>
      </c>
      <c r="N180" s="1">
        <v>12.83</v>
      </c>
      <c r="O180" s="1"/>
      <c r="P180" s="166"/>
      <c r="Q180" s="172"/>
      <c r="R180" s="172"/>
      <c r="S180" s="166"/>
      <c r="Z180">
        <v>0</v>
      </c>
    </row>
    <row r="181" spans="1:26" ht="24.95" customHeight="1" x14ac:dyDescent="0.25">
      <c r="A181" s="170"/>
      <c r="B181" s="167" t="s">
        <v>354</v>
      </c>
      <c r="C181" s="171" t="s">
        <v>355</v>
      </c>
      <c r="D181" s="167" t="s">
        <v>356</v>
      </c>
      <c r="E181" s="167" t="s">
        <v>236</v>
      </c>
      <c r="F181" s="168">
        <v>3.55</v>
      </c>
      <c r="G181" s="174"/>
      <c r="H181" s="174"/>
      <c r="I181" s="174">
        <f>ROUND(F181*(G181+H181),2)</f>
        <v>0</v>
      </c>
      <c r="J181" s="167">
        <f>ROUND(F181*(N181),2)</f>
        <v>21.34</v>
      </c>
      <c r="K181" s="1">
        <f>ROUND(F181*(O181),2)</f>
        <v>0</v>
      </c>
      <c r="L181" s="1">
        <f>ROUND(F181*(G181),2)</f>
        <v>0</v>
      </c>
      <c r="M181" s="1"/>
      <c r="N181" s="1">
        <v>6.01</v>
      </c>
      <c r="O181" s="1"/>
      <c r="P181" s="166"/>
      <c r="Q181" s="172"/>
      <c r="R181" s="172"/>
      <c r="S181" s="166"/>
      <c r="Z181">
        <v>0</v>
      </c>
    </row>
    <row r="182" spans="1:26" x14ac:dyDescent="0.25">
      <c r="A182" s="155"/>
      <c r="B182" s="155"/>
      <c r="C182" s="155"/>
      <c r="D182" s="155" t="s">
        <v>86</v>
      </c>
      <c r="E182" s="155"/>
      <c r="F182" s="166"/>
      <c r="G182" s="158"/>
      <c r="H182" s="158">
        <f>ROUND((SUM(M176:M181))/1,2)</f>
        <v>0</v>
      </c>
      <c r="I182" s="158">
        <f>ROUND((SUM(I176:I181))/1,2)</f>
        <v>0</v>
      </c>
      <c r="J182" s="155"/>
      <c r="K182" s="155"/>
      <c r="L182" s="155">
        <f>ROUND((SUM(L176:L181))/1,2)</f>
        <v>0</v>
      </c>
      <c r="M182" s="155">
        <f>ROUND((SUM(M176:M181))/1,2)</f>
        <v>0</v>
      </c>
      <c r="N182" s="155"/>
      <c r="O182" s="155"/>
      <c r="P182" s="173">
        <f>ROUND((SUM(P176:P181))/1,2)</f>
        <v>0</v>
      </c>
      <c r="Q182" s="152"/>
      <c r="R182" s="152"/>
      <c r="S182" s="173">
        <f>ROUND((SUM(S176:S181))/1,2)</f>
        <v>0</v>
      </c>
      <c r="T182" s="152"/>
      <c r="U182" s="152"/>
      <c r="V182" s="152"/>
      <c r="W182" s="152"/>
      <c r="X182" s="152"/>
      <c r="Y182" s="152"/>
      <c r="Z182" s="152"/>
    </row>
    <row r="183" spans="1:26" x14ac:dyDescent="0.25">
      <c r="A183" s="1"/>
      <c r="B183" s="1"/>
      <c r="C183" s="1"/>
      <c r="D183" s="1"/>
      <c r="E183" s="1"/>
      <c r="F183" s="162"/>
      <c r="G183" s="148"/>
      <c r="H183" s="148"/>
      <c r="I183" s="148"/>
      <c r="J183" s="1"/>
      <c r="K183" s="1"/>
      <c r="L183" s="1"/>
      <c r="M183" s="1"/>
      <c r="N183" s="1"/>
      <c r="O183" s="1"/>
      <c r="P183" s="1"/>
      <c r="S183" s="1"/>
    </row>
    <row r="184" spans="1:26" x14ac:dyDescent="0.25">
      <c r="A184" s="155"/>
      <c r="B184" s="155"/>
      <c r="C184" s="155"/>
      <c r="D184" s="155" t="s">
        <v>87</v>
      </c>
      <c r="E184" s="155"/>
      <c r="F184" s="166"/>
      <c r="G184" s="156"/>
      <c r="H184" s="156"/>
      <c r="I184" s="156"/>
      <c r="J184" s="155"/>
      <c r="K184" s="155"/>
      <c r="L184" s="155"/>
      <c r="M184" s="155"/>
      <c r="N184" s="155"/>
      <c r="O184" s="155"/>
      <c r="P184" s="155"/>
      <c r="Q184" s="152"/>
      <c r="R184" s="152"/>
      <c r="S184" s="155"/>
      <c r="T184" s="152"/>
      <c r="U184" s="152"/>
      <c r="V184" s="152"/>
      <c r="W184" s="152"/>
      <c r="X184" s="152"/>
      <c r="Y184" s="152"/>
      <c r="Z184" s="152"/>
    </row>
    <row r="185" spans="1:26" ht="24.95" customHeight="1" x14ac:dyDescent="0.25">
      <c r="A185" s="170"/>
      <c r="B185" s="167" t="s">
        <v>357</v>
      </c>
      <c r="C185" s="171" t="s">
        <v>358</v>
      </c>
      <c r="D185" s="167" t="s">
        <v>703</v>
      </c>
      <c r="E185" s="167" t="s">
        <v>126</v>
      </c>
      <c r="F185" s="168">
        <v>65.307000000000002</v>
      </c>
      <c r="G185" s="169"/>
      <c r="H185" s="169"/>
      <c r="I185" s="169">
        <f>ROUND(F185*(G185+H185),2)</f>
        <v>0</v>
      </c>
      <c r="J185" s="167">
        <f>ROUND(F185*(N185),2)</f>
        <v>207.68</v>
      </c>
      <c r="K185" s="1">
        <f>ROUND(F185*(O185),2)</f>
        <v>0</v>
      </c>
      <c r="L185" s="1">
        <f>ROUND(F185*(G185),2)</f>
        <v>0</v>
      </c>
      <c r="M185" s="1"/>
      <c r="N185" s="1">
        <v>3.18</v>
      </c>
      <c r="O185" s="1"/>
      <c r="P185" s="166"/>
      <c r="Q185" s="172"/>
      <c r="R185" s="172"/>
      <c r="S185" s="166"/>
      <c r="Z185">
        <v>0</v>
      </c>
    </row>
    <row r="186" spans="1:26" ht="24.95" customHeight="1" x14ac:dyDescent="0.25">
      <c r="A186" s="170"/>
      <c r="B186" s="167" t="s">
        <v>357</v>
      </c>
      <c r="C186" s="171" t="s">
        <v>359</v>
      </c>
      <c r="D186" s="167" t="s">
        <v>360</v>
      </c>
      <c r="E186" s="167" t="s">
        <v>126</v>
      </c>
      <c r="F186" s="168">
        <v>57</v>
      </c>
      <c r="G186" s="169"/>
      <c r="H186" s="169"/>
      <c r="I186" s="169">
        <f>ROUND(F186*(G186+H186),2)</f>
        <v>0</v>
      </c>
      <c r="J186" s="167">
        <f>ROUND(F186*(N186),2)</f>
        <v>133.38</v>
      </c>
      <c r="K186" s="1">
        <f>ROUND(F186*(O186),2)</f>
        <v>0</v>
      </c>
      <c r="L186" s="1">
        <f>ROUND(F186*(G186),2)</f>
        <v>0</v>
      </c>
      <c r="M186" s="1"/>
      <c r="N186" s="1">
        <v>2.34</v>
      </c>
      <c r="O186" s="1"/>
      <c r="P186" s="166"/>
      <c r="Q186" s="172"/>
      <c r="R186" s="172"/>
      <c r="S186" s="166"/>
      <c r="Z186">
        <v>0</v>
      </c>
    </row>
    <row r="187" spans="1:26" x14ac:dyDescent="0.25">
      <c r="A187" s="155"/>
      <c r="B187" s="155"/>
      <c r="C187" s="155"/>
      <c r="D187" s="155" t="s">
        <v>87</v>
      </c>
      <c r="E187" s="155"/>
      <c r="F187" s="166"/>
      <c r="G187" s="158"/>
      <c r="H187" s="158">
        <f>ROUND((SUM(M184:M186))/1,2)</f>
        <v>0</v>
      </c>
      <c r="I187" s="158">
        <f>ROUND((SUM(I184:I186))/1,2)</f>
        <v>0</v>
      </c>
      <c r="J187" s="155"/>
      <c r="K187" s="155"/>
      <c r="L187" s="155">
        <f>ROUND((SUM(L184:L186))/1,2)</f>
        <v>0</v>
      </c>
      <c r="M187" s="155">
        <f>ROUND((SUM(M184:M186))/1,2)</f>
        <v>0</v>
      </c>
      <c r="N187" s="155"/>
      <c r="O187" s="155"/>
      <c r="P187" s="173">
        <f>ROUND((SUM(P184:P186))/1,2)</f>
        <v>0</v>
      </c>
      <c r="Q187" s="152"/>
      <c r="R187" s="152"/>
      <c r="S187" s="173">
        <f>ROUND((SUM(S184:S186))/1,2)</f>
        <v>0</v>
      </c>
      <c r="T187" s="152"/>
      <c r="U187" s="152"/>
      <c r="V187" s="152"/>
      <c r="W187" s="152"/>
      <c r="X187" s="152"/>
      <c r="Y187" s="152"/>
      <c r="Z187" s="152"/>
    </row>
    <row r="188" spans="1:26" x14ac:dyDescent="0.25">
      <c r="A188" s="1"/>
      <c r="B188" s="1"/>
      <c r="C188" s="1"/>
      <c r="D188" s="1"/>
      <c r="E188" s="1"/>
      <c r="F188" s="162"/>
      <c r="G188" s="148"/>
      <c r="H188" s="148"/>
      <c r="I188" s="148"/>
      <c r="J188" s="1"/>
      <c r="K188" s="1"/>
      <c r="L188" s="1"/>
      <c r="M188" s="1"/>
      <c r="N188" s="1"/>
      <c r="O188" s="1"/>
      <c r="P188" s="1"/>
      <c r="S188" s="1"/>
    </row>
    <row r="189" spans="1:26" x14ac:dyDescent="0.25">
      <c r="A189" s="155"/>
      <c r="B189" s="155"/>
      <c r="C189" s="155"/>
      <c r="D189" s="155" t="s">
        <v>88</v>
      </c>
      <c r="E189" s="155"/>
      <c r="F189" s="166"/>
      <c r="G189" s="156"/>
      <c r="H189" s="156"/>
      <c r="I189" s="156"/>
      <c r="J189" s="155"/>
      <c r="K189" s="155"/>
      <c r="L189" s="155"/>
      <c r="M189" s="155"/>
      <c r="N189" s="155"/>
      <c r="O189" s="155"/>
      <c r="P189" s="155"/>
      <c r="Q189" s="152"/>
      <c r="R189" s="152"/>
      <c r="S189" s="155"/>
      <c r="T189" s="152"/>
      <c r="U189" s="152"/>
      <c r="V189" s="152"/>
      <c r="W189" s="152"/>
      <c r="X189" s="152"/>
      <c r="Y189" s="152"/>
      <c r="Z189" s="152"/>
    </row>
    <row r="190" spans="1:26" ht="24.95" customHeight="1" x14ac:dyDescent="0.25">
      <c r="A190" s="170"/>
      <c r="B190" s="167" t="s">
        <v>361</v>
      </c>
      <c r="C190" s="171" t="s">
        <v>362</v>
      </c>
      <c r="D190" s="167" t="s">
        <v>363</v>
      </c>
      <c r="E190" s="167" t="s">
        <v>126</v>
      </c>
      <c r="F190" s="168">
        <v>45.27</v>
      </c>
      <c r="G190" s="169"/>
      <c r="H190" s="169"/>
      <c r="I190" s="169">
        <f>ROUND(F190*(G190+H190),2)</f>
        <v>0</v>
      </c>
      <c r="J190" s="167">
        <f>ROUND(F190*(N190),2)</f>
        <v>46.63</v>
      </c>
      <c r="K190" s="1">
        <f>ROUND(F190*(O190),2)</f>
        <v>0</v>
      </c>
      <c r="L190" s="1">
        <f>ROUND(F190*(G190),2)</f>
        <v>0</v>
      </c>
      <c r="M190" s="1"/>
      <c r="N190" s="1">
        <v>1.03</v>
      </c>
      <c r="O190" s="1"/>
      <c r="P190" s="166"/>
      <c r="Q190" s="172"/>
      <c r="R190" s="172"/>
      <c r="S190" s="166"/>
      <c r="Z190">
        <v>0</v>
      </c>
    </row>
    <row r="191" spans="1:26" ht="24.95" customHeight="1" x14ac:dyDescent="0.25">
      <c r="A191" s="170"/>
      <c r="B191" s="167" t="s">
        <v>361</v>
      </c>
      <c r="C191" s="171" t="s">
        <v>364</v>
      </c>
      <c r="D191" s="167" t="s">
        <v>365</v>
      </c>
      <c r="E191" s="167" t="s">
        <v>126</v>
      </c>
      <c r="F191" s="168">
        <v>45.27</v>
      </c>
      <c r="G191" s="169"/>
      <c r="H191" s="169"/>
      <c r="I191" s="169">
        <f>ROUND(F191*(G191+H191),2)</f>
        <v>0</v>
      </c>
      <c r="J191" s="167">
        <f>ROUND(F191*(N191),2)</f>
        <v>83.3</v>
      </c>
      <c r="K191" s="1">
        <f>ROUND(F191*(O191),2)</f>
        <v>0</v>
      </c>
      <c r="L191" s="1">
        <f>ROUND(F191*(G191),2)</f>
        <v>0</v>
      </c>
      <c r="M191" s="1"/>
      <c r="N191" s="1">
        <v>1.8399999999999999</v>
      </c>
      <c r="O191" s="1"/>
      <c r="P191" s="166"/>
      <c r="Q191" s="172"/>
      <c r="R191" s="172"/>
      <c r="S191" s="166"/>
      <c r="Z191">
        <v>0</v>
      </c>
    </row>
    <row r="192" spans="1:26" x14ac:dyDescent="0.25">
      <c r="A192" s="155"/>
      <c r="B192" s="155"/>
      <c r="C192" s="155"/>
      <c r="D192" s="155" t="s">
        <v>88</v>
      </c>
      <c r="E192" s="155"/>
      <c r="F192" s="166"/>
      <c r="G192" s="158"/>
      <c r="H192" s="158"/>
      <c r="I192" s="158">
        <f>ROUND((SUM(I189:I191))/1,2)</f>
        <v>0</v>
      </c>
      <c r="J192" s="155"/>
      <c r="K192" s="155"/>
      <c r="L192" s="155">
        <f>ROUND((SUM(L189:L191))/1,2)</f>
        <v>0</v>
      </c>
      <c r="M192" s="155">
        <f>ROUND((SUM(M189:M191))/1,2)</f>
        <v>0</v>
      </c>
      <c r="N192" s="155"/>
      <c r="O192" s="155"/>
      <c r="P192" s="173">
        <f>ROUND((SUM(P189:P191))/1,2)</f>
        <v>0</v>
      </c>
      <c r="S192" s="166">
        <f>ROUND((SUM(S189:S191))/1,2)</f>
        <v>0</v>
      </c>
    </row>
    <row r="193" spans="1:26" x14ac:dyDescent="0.25">
      <c r="A193" s="1"/>
      <c r="B193" s="1"/>
      <c r="C193" s="1"/>
      <c r="D193" s="1"/>
      <c r="E193" s="1"/>
      <c r="F193" s="162"/>
      <c r="G193" s="148"/>
      <c r="H193" s="148"/>
      <c r="I193" s="148"/>
      <c r="J193" s="1"/>
      <c r="K193" s="1"/>
      <c r="L193" s="1"/>
      <c r="M193" s="1"/>
      <c r="N193" s="1"/>
      <c r="O193" s="1"/>
      <c r="P193" s="1"/>
      <c r="S193" s="1"/>
    </row>
    <row r="194" spans="1:26" x14ac:dyDescent="0.25">
      <c r="A194" s="155"/>
      <c r="B194" s="155"/>
      <c r="C194" s="155"/>
      <c r="D194" s="2" t="s">
        <v>77</v>
      </c>
      <c r="E194" s="155"/>
      <c r="F194" s="166"/>
      <c r="G194" s="158"/>
      <c r="H194" s="158"/>
      <c r="I194" s="158">
        <f>ROUND((SUM(I85:I193))/2,2)</f>
        <v>0</v>
      </c>
      <c r="J194" s="155"/>
      <c r="K194" s="155"/>
      <c r="L194" s="155">
        <f>ROUND((SUM(L85:L193))/2,2)</f>
        <v>0</v>
      </c>
      <c r="M194" s="155">
        <f>ROUND((SUM(M85:M193))/2,2)</f>
        <v>0</v>
      </c>
      <c r="N194" s="155"/>
      <c r="O194" s="155"/>
      <c r="P194" s="173">
        <f>ROUND((SUM(P85:P193))/2,2)</f>
        <v>0</v>
      </c>
      <c r="S194" s="173">
        <f>ROUND((SUM(S85:S193))/2,2)</f>
        <v>0</v>
      </c>
    </row>
    <row r="195" spans="1:26" x14ac:dyDescent="0.25">
      <c r="A195" s="175"/>
      <c r="B195" s="175" t="s">
        <v>12</v>
      </c>
      <c r="C195" s="175"/>
      <c r="D195" s="175"/>
      <c r="E195" s="175"/>
      <c r="F195" s="176" t="s">
        <v>89</v>
      </c>
      <c r="G195" s="177"/>
      <c r="H195" s="177">
        <f>ROUND((SUM(M9:M194))/3,2)</f>
        <v>0</v>
      </c>
      <c r="I195" s="177">
        <f>ROUND((SUM(I9:I194))/3,2)</f>
        <v>0</v>
      </c>
      <c r="J195" s="175"/>
      <c r="K195" s="175">
        <f>ROUND((SUM(K9:K194)),2)</f>
        <v>0</v>
      </c>
      <c r="L195" s="175">
        <f>ROUND((SUM(L9:L194))/3,2)</f>
        <v>0</v>
      </c>
      <c r="M195" s="175">
        <f>ROUND((SUM(M9:M194))/3,2)</f>
        <v>0</v>
      </c>
      <c r="N195" s="175"/>
      <c r="O195" s="175"/>
      <c r="P195" s="176">
        <f>ROUND((SUM(P9:P194))/3,2)</f>
        <v>0</v>
      </c>
      <c r="S195" s="176">
        <f>ROUND((SUM(S9:S194))/3,2)</f>
        <v>0</v>
      </c>
      <c r="Z195">
        <f>(SUM(Z9:Z194))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 xml:space="preserve">&amp;C&amp;B&amp; Rozpočet Výstavba Zberného dvora v obci Tovarné / SO 01 - Zberný dvor -  SO 01-1 - Prevádzková budova    </oddHeader>
    <oddFooter>&amp;RStrana &amp;P z &amp;N    &amp;L&amp;7Spracované systémom Systematic®pyramida.wsn, tel.: 051 77 10 585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19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20</v>
      </c>
      <c r="H2" s="16"/>
      <c r="I2" s="27"/>
      <c r="J2" s="31"/>
    </row>
    <row r="3" spans="1:23" ht="18" customHeight="1" x14ac:dyDescent="0.25">
      <c r="A3" s="11"/>
      <c r="B3" s="40" t="s">
        <v>366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22</v>
      </c>
      <c r="J4" s="32"/>
    </row>
    <row r="5" spans="1:23" ht="18" customHeight="1" thickBot="1" x14ac:dyDescent="0.3">
      <c r="A5" s="11"/>
      <c r="B5" s="45" t="s">
        <v>23</v>
      </c>
      <c r="C5" s="20"/>
      <c r="D5" s="17"/>
      <c r="E5" s="17"/>
      <c r="F5" s="46" t="s">
        <v>24</v>
      </c>
      <c r="G5" s="17"/>
      <c r="H5" s="17"/>
      <c r="I5" s="44" t="s">
        <v>25</v>
      </c>
      <c r="J5" s="47" t="s">
        <v>26</v>
      </c>
    </row>
    <row r="6" spans="1:23" ht="18" customHeight="1" thickTop="1" x14ac:dyDescent="0.25">
      <c r="A6" s="11"/>
      <c r="B6" s="56" t="s">
        <v>27</v>
      </c>
      <c r="C6" s="52"/>
      <c r="D6" s="53"/>
      <c r="E6" s="53"/>
      <c r="F6" s="53"/>
      <c r="G6" s="57" t="s">
        <v>28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29</v>
      </c>
      <c r="H7" s="18"/>
      <c r="I7" s="29"/>
      <c r="J7" s="50"/>
    </row>
    <row r="8" spans="1:23" ht="18" customHeight="1" x14ac:dyDescent="0.25">
      <c r="A8" s="11"/>
      <c r="B8" s="45" t="s">
        <v>30</v>
      </c>
      <c r="C8" s="20"/>
      <c r="D8" s="17"/>
      <c r="E8" s="17"/>
      <c r="F8" s="17"/>
      <c r="G8" s="46" t="s">
        <v>28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29</v>
      </c>
      <c r="H9" s="17"/>
      <c r="I9" s="28"/>
      <c r="J9" s="32"/>
    </row>
    <row r="10" spans="1:23" ht="18" customHeight="1" x14ac:dyDescent="0.25">
      <c r="A10" s="11"/>
      <c r="B10" s="45" t="s">
        <v>31</v>
      </c>
      <c r="C10" s="20"/>
      <c r="D10" s="17"/>
      <c r="E10" s="17"/>
      <c r="F10" s="17"/>
      <c r="G10" s="46" t="s">
        <v>28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29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0" t="s">
        <v>32</v>
      </c>
      <c r="C15" s="91" t="s">
        <v>6</v>
      </c>
      <c r="D15" s="91" t="s">
        <v>58</v>
      </c>
      <c r="E15" s="92" t="s">
        <v>59</v>
      </c>
      <c r="F15" s="104" t="s">
        <v>60</v>
      </c>
      <c r="G15" s="59" t="s">
        <v>37</v>
      </c>
      <c r="H15" s="62" t="s">
        <v>38</v>
      </c>
      <c r="I15" s="27"/>
      <c r="J15" s="55"/>
    </row>
    <row r="16" spans="1:23" ht="18" customHeight="1" x14ac:dyDescent="0.25">
      <c r="A16" s="11"/>
      <c r="B16" s="93">
        <v>1</v>
      </c>
      <c r="C16" s="94" t="s">
        <v>33</v>
      </c>
      <c r="D16" s="95">
        <f>'Rekap 12638'!B17</f>
        <v>0</v>
      </c>
      <c r="E16" s="96">
        <f>'Rekap 12638'!C17</f>
        <v>0</v>
      </c>
      <c r="F16" s="105">
        <f>'Rekap 12638'!D17</f>
        <v>0</v>
      </c>
      <c r="G16" s="60">
        <v>6</v>
      </c>
      <c r="H16" s="114" t="s">
        <v>39</v>
      </c>
      <c r="I16" s="128"/>
      <c r="J16" s="125">
        <v>0</v>
      </c>
    </row>
    <row r="17" spans="1:26" ht="18" customHeight="1" x14ac:dyDescent="0.25">
      <c r="A17" s="11"/>
      <c r="B17" s="67">
        <v>2</v>
      </c>
      <c r="C17" s="70" t="s">
        <v>34</v>
      </c>
      <c r="D17" s="77">
        <f>'Rekap 12638'!B21</f>
        <v>0</v>
      </c>
      <c r="E17" s="75">
        <f>'Rekap 12638'!C21</f>
        <v>0</v>
      </c>
      <c r="F17" s="80">
        <f>'Rekap 12638'!D21</f>
        <v>0</v>
      </c>
      <c r="G17" s="61">
        <v>7</v>
      </c>
      <c r="H17" s="115" t="s">
        <v>40</v>
      </c>
      <c r="I17" s="128"/>
      <c r="J17" s="126">
        <f>'SO 12638'!Z66</f>
        <v>0</v>
      </c>
    </row>
    <row r="18" spans="1:26" ht="18" customHeight="1" x14ac:dyDescent="0.25">
      <c r="A18" s="11"/>
      <c r="B18" s="68">
        <v>3</v>
      </c>
      <c r="C18" s="71" t="s">
        <v>35</v>
      </c>
      <c r="D18" s="78"/>
      <c r="E18" s="76"/>
      <c r="F18" s="81"/>
      <c r="G18" s="61">
        <v>8</v>
      </c>
      <c r="H18" s="115" t="s">
        <v>41</v>
      </c>
      <c r="I18" s="128"/>
      <c r="J18" s="126">
        <v>0</v>
      </c>
    </row>
    <row r="19" spans="1:26" ht="18" customHeight="1" x14ac:dyDescent="0.25">
      <c r="A19" s="11"/>
      <c r="B19" s="68">
        <v>4</v>
      </c>
      <c r="C19" s="72"/>
      <c r="D19" s="78"/>
      <c r="E19" s="76"/>
      <c r="F19" s="81"/>
      <c r="G19" s="61">
        <v>9</v>
      </c>
      <c r="H19" s="124"/>
      <c r="I19" s="128"/>
      <c r="J19" s="127"/>
    </row>
    <row r="20" spans="1:26" ht="18" customHeight="1" thickBot="1" x14ac:dyDescent="0.3">
      <c r="A20" s="11"/>
      <c r="B20" s="68">
        <v>5</v>
      </c>
      <c r="C20" s="73" t="s">
        <v>36</v>
      </c>
      <c r="D20" s="79"/>
      <c r="E20" s="99"/>
      <c r="F20" s="106">
        <f>SUM(F16:F19)</f>
        <v>0</v>
      </c>
      <c r="G20" s="61">
        <v>10</v>
      </c>
      <c r="H20" s="115" t="s">
        <v>36</v>
      </c>
      <c r="I20" s="130"/>
      <c r="J20" s="98">
        <f>SUM(J16:J19)</f>
        <v>0</v>
      </c>
    </row>
    <row r="21" spans="1:26" ht="18" customHeight="1" thickTop="1" x14ac:dyDescent="0.25">
      <c r="A21" s="11"/>
      <c r="B21" s="65" t="s">
        <v>48</v>
      </c>
      <c r="C21" s="69" t="s">
        <v>7</v>
      </c>
      <c r="D21" s="74"/>
      <c r="E21" s="19"/>
      <c r="F21" s="97"/>
      <c r="G21" s="65" t="s">
        <v>54</v>
      </c>
      <c r="H21" s="62" t="s">
        <v>7</v>
      </c>
      <c r="I21" s="29"/>
      <c r="J21" s="131"/>
    </row>
    <row r="22" spans="1:26" ht="18" customHeight="1" x14ac:dyDescent="0.25">
      <c r="A22" s="11"/>
      <c r="B22" s="60">
        <v>11</v>
      </c>
      <c r="C22" s="63" t="s">
        <v>49</v>
      </c>
      <c r="D22" s="86"/>
      <c r="E22" s="88" t="s">
        <v>52</v>
      </c>
      <c r="F22" s="80">
        <f>((F16*U22*0)+(F17*V22*0)+(F18*W22*0))/100</f>
        <v>0</v>
      </c>
      <c r="G22" s="60">
        <v>16</v>
      </c>
      <c r="H22" s="114" t="s">
        <v>55</v>
      </c>
      <c r="I22" s="129" t="s">
        <v>52</v>
      </c>
      <c r="J22" s="125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50</v>
      </c>
      <c r="D23" s="66"/>
      <c r="E23" s="88" t="s">
        <v>53</v>
      </c>
      <c r="F23" s="81">
        <f>((F16*U23*0)+(F17*V23*0)+(F18*W23*0))/100</f>
        <v>0</v>
      </c>
      <c r="G23" s="61">
        <v>17</v>
      </c>
      <c r="H23" s="115" t="s">
        <v>56</v>
      </c>
      <c r="I23" s="129" t="s">
        <v>52</v>
      </c>
      <c r="J23" s="126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51</v>
      </c>
      <c r="D24" s="66"/>
      <c r="E24" s="88" t="s">
        <v>52</v>
      </c>
      <c r="F24" s="81">
        <f>((F16*U24*0)+(F17*V24*0)+(F18*W24*0))/100</f>
        <v>0</v>
      </c>
      <c r="G24" s="61">
        <v>18</v>
      </c>
      <c r="H24" s="115" t="s">
        <v>57</v>
      </c>
      <c r="I24" s="129" t="s">
        <v>53</v>
      </c>
      <c r="J24" s="126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89"/>
      <c r="F25" s="87"/>
      <c r="G25" s="61">
        <v>19</v>
      </c>
      <c r="H25" s="124"/>
      <c r="I25" s="128"/>
      <c r="J25" s="127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7"/>
      <c r="G26" s="61">
        <v>20</v>
      </c>
      <c r="H26" s="115" t="s">
        <v>36</v>
      </c>
      <c r="I26" s="130"/>
      <c r="J26" s="98">
        <f>SUM(J22:J25)+SUM(F22:F25)</f>
        <v>0</v>
      </c>
    </row>
    <row r="27" spans="1:26" ht="18" customHeight="1" thickTop="1" x14ac:dyDescent="0.25">
      <c r="A27" s="11"/>
      <c r="B27" s="100"/>
      <c r="C27" s="142" t="s">
        <v>63</v>
      </c>
      <c r="D27" s="135"/>
      <c r="E27" s="101"/>
      <c r="F27" s="30"/>
      <c r="G27" s="108" t="s">
        <v>42</v>
      </c>
      <c r="H27" s="103" t="s">
        <v>43</v>
      </c>
      <c r="I27" s="29"/>
      <c r="J27" s="33"/>
    </row>
    <row r="28" spans="1:26" ht="18" customHeight="1" x14ac:dyDescent="0.25">
      <c r="A28" s="11"/>
      <c r="B28" s="26"/>
      <c r="C28" s="133"/>
      <c r="D28" s="136"/>
      <c r="E28" s="22"/>
      <c r="F28" s="11"/>
      <c r="G28" s="109">
        <v>21</v>
      </c>
      <c r="H28" s="113" t="s">
        <v>44</v>
      </c>
      <c r="I28" s="121"/>
      <c r="J28" s="117">
        <f>F20+J20+F26+J26</f>
        <v>0</v>
      </c>
    </row>
    <row r="29" spans="1:26" ht="18" customHeight="1" x14ac:dyDescent="0.25">
      <c r="A29" s="11"/>
      <c r="B29" s="82"/>
      <c r="C29" s="134"/>
      <c r="D29" s="137"/>
      <c r="E29" s="22"/>
      <c r="F29" s="11"/>
      <c r="G29" s="60">
        <v>22</v>
      </c>
      <c r="H29" s="114" t="s">
        <v>45</v>
      </c>
      <c r="I29" s="122">
        <f>J28-SUM('SO 12638'!K9:'SO 12638'!K65)</f>
        <v>0</v>
      </c>
      <c r="J29" s="118">
        <f>ROUND(((ROUND(I29,2)*20)*1/100),2)</f>
        <v>0</v>
      </c>
    </row>
    <row r="30" spans="1:26" ht="18" customHeight="1" x14ac:dyDescent="0.25">
      <c r="A30" s="11"/>
      <c r="B30" s="23"/>
      <c r="C30" s="124"/>
      <c r="D30" s="128"/>
      <c r="E30" s="22"/>
      <c r="F30" s="11"/>
      <c r="G30" s="61">
        <v>23</v>
      </c>
      <c r="H30" s="115" t="s">
        <v>46</v>
      </c>
      <c r="I30" s="88">
        <f>SUM('SO 12638'!K9:'SO 12638'!K65)</f>
        <v>0</v>
      </c>
      <c r="J30" s="119">
        <f>ROUND(((ROUND(I30,2)*0)/100),2)</f>
        <v>0</v>
      </c>
    </row>
    <row r="31" spans="1:26" ht="18" customHeight="1" x14ac:dyDescent="0.25">
      <c r="A31" s="11"/>
      <c r="B31" s="24"/>
      <c r="C31" s="138"/>
      <c r="D31" s="139"/>
      <c r="E31" s="22"/>
      <c r="F31" s="11"/>
      <c r="G31" s="109">
        <v>24</v>
      </c>
      <c r="H31" s="113" t="s">
        <v>36</v>
      </c>
      <c r="I31" s="112"/>
      <c r="J31" s="132">
        <f>SUM(J28:J30)</f>
        <v>0</v>
      </c>
    </row>
    <row r="32" spans="1:26" ht="18" customHeight="1" thickBot="1" x14ac:dyDescent="0.3">
      <c r="A32" s="11"/>
      <c r="B32" s="48"/>
      <c r="C32" s="116"/>
      <c r="D32" s="123"/>
      <c r="E32" s="83"/>
      <c r="F32" s="84"/>
      <c r="G32" s="60" t="s">
        <v>47</v>
      </c>
      <c r="H32" s="116"/>
      <c r="I32" s="123"/>
      <c r="J32" s="120"/>
    </row>
    <row r="33" spans="1:10" ht="18" customHeight="1" thickTop="1" x14ac:dyDescent="0.25">
      <c r="A33" s="11"/>
      <c r="B33" s="100"/>
      <c r="C33" s="101"/>
      <c r="D33" s="140" t="s">
        <v>61</v>
      </c>
      <c r="E33" s="15"/>
      <c r="F33" s="102"/>
      <c r="G33" s="110">
        <v>26</v>
      </c>
      <c r="H33" s="141" t="s">
        <v>62</v>
      </c>
      <c r="I33" s="30"/>
      <c r="J33" s="111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2"/>
      <c r="C40" s="83"/>
      <c r="D40" s="12"/>
      <c r="E40" s="12"/>
      <c r="F40" s="12"/>
      <c r="G40" s="12"/>
      <c r="H40" s="12"/>
      <c r="I40" s="84"/>
      <c r="J40" s="85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RowHeight="15" x14ac:dyDescent="0.2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 x14ac:dyDescent="0.25">
      <c r="A1" s="144" t="s">
        <v>27</v>
      </c>
      <c r="B1" s="143"/>
      <c r="C1" s="143"/>
      <c r="D1" s="144" t="s">
        <v>24</v>
      </c>
      <c r="E1" s="143"/>
      <c r="F1" s="143"/>
      <c r="W1">
        <v>30.126000000000001</v>
      </c>
    </row>
    <row r="2" spans="1:26" x14ac:dyDescent="0.25">
      <c r="A2" s="144" t="s">
        <v>31</v>
      </c>
      <c r="B2" s="143"/>
      <c r="C2" s="143"/>
      <c r="D2" s="144" t="s">
        <v>22</v>
      </c>
      <c r="E2" s="143"/>
      <c r="F2" s="143"/>
    </row>
    <row r="3" spans="1:26" x14ac:dyDescent="0.25">
      <c r="A3" s="144" t="s">
        <v>30</v>
      </c>
      <c r="B3" s="143"/>
      <c r="C3" s="143"/>
      <c r="D3" s="144" t="s">
        <v>67</v>
      </c>
      <c r="E3" s="143"/>
      <c r="F3" s="143"/>
    </row>
    <row r="4" spans="1:26" x14ac:dyDescent="0.25">
      <c r="A4" s="144" t="s">
        <v>1</v>
      </c>
      <c r="B4" s="143"/>
      <c r="C4" s="143"/>
      <c r="D4" s="143"/>
      <c r="E4" s="143"/>
      <c r="F4" s="143"/>
    </row>
    <row r="5" spans="1:26" x14ac:dyDescent="0.25">
      <c r="A5" s="144" t="s">
        <v>366</v>
      </c>
      <c r="B5" s="143"/>
      <c r="C5" s="143"/>
      <c r="D5" s="143"/>
      <c r="E5" s="143"/>
      <c r="F5" s="143"/>
    </row>
    <row r="6" spans="1:26" x14ac:dyDescent="0.25">
      <c r="A6" s="143"/>
      <c r="B6" s="143"/>
      <c r="C6" s="143"/>
      <c r="D6" s="143"/>
      <c r="E6" s="143"/>
      <c r="F6" s="143"/>
    </row>
    <row r="7" spans="1:26" x14ac:dyDescent="0.25">
      <c r="A7" s="143"/>
      <c r="B7" s="143"/>
      <c r="C7" s="143"/>
      <c r="D7" s="143"/>
      <c r="E7" s="143"/>
      <c r="F7" s="143"/>
    </row>
    <row r="8" spans="1:26" x14ac:dyDescent="0.25">
      <c r="A8" s="145" t="s">
        <v>68</v>
      </c>
      <c r="B8" s="143"/>
      <c r="C8" s="143"/>
      <c r="D8" s="143"/>
      <c r="E8" s="143"/>
      <c r="F8" s="143"/>
    </row>
    <row r="9" spans="1:26" x14ac:dyDescent="0.25">
      <c r="A9" s="146" t="s">
        <v>64</v>
      </c>
      <c r="B9" s="146" t="s">
        <v>58</v>
      </c>
      <c r="C9" s="146" t="s">
        <v>59</v>
      </c>
      <c r="D9" s="146" t="s">
        <v>36</v>
      </c>
      <c r="E9" s="146" t="s">
        <v>65</v>
      </c>
      <c r="F9" s="146" t="s">
        <v>66</v>
      </c>
    </row>
    <row r="10" spans="1:26" x14ac:dyDescent="0.25">
      <c r="A10" s="153" t="s">
        <v>69</v>
      </c>
      <c r="B10" s="154"/>
      <c r="C10" s="150"/>
      <c r="D10" s="150"/>
      <c r="E10" s="151"/>
      <c r="F10" s="151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</row>
    <row r="11" spans="1:26" x14ac:dyDescent="0.25">
      <c r="A11" s="155" t="s">
        <v>70</v>
      </c>
      <c r="B11" s="156">
        <f>'SO 12638'!L24</f>
        <v>0</v>
      </c>
      <c r="C11" s="156">
        <f>'SO 12638'!M24</f>
        <v>0</v>
      </c>
      <c r="D11" s="156">
        <f>'SO 12638'!I24</f>
        <v>0</v>
      </c>
      <c r="E11" s="157">
        <f>'SO 12638'!P24</f>
        <v>0</v>
      </c>
      <c r="F11" s="157">
        <f>'SO 12638'!S24</f>
        <v>0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</row>
    <row r="12" spans="1:26" x14ac:dyDescent="0.25">
      <c r="A12" s="155" t="s">
        <v>71</v>
      </c>
      <c r="B12" s="156">
        <f>'SO 12638'!L31</f>
        <v>0</v>
      </c>
      <c r="C12" s="156">
        <f>'SO 12638'!M31</f>
        <v>0</v>
      </c>
      <c r="D12" s="156">
        <f>'SO 12638'!I31</f>
        <v>0</v>
      </c>
      <c r="E12" s="157">
        <f>'SO 12638'!P31</f>
        <v>0</v>
      </c>
      <c r="F12" s="157">
        <f>'SO 12638'!S31</f>
        <v>0</v>
      </c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</row>
    <row r="13" spans="1:26" x14ac:dyDescent="0.25">
      <c r="A13" s="155" t="s">
        <v>367</v>
      </c>
      <c r="B13" s="156">
        <f>'SO 12638'!L37</f>
        <v>0</v>
      </c>
      <c r="C13" s="156">
        <f>'SO 12638'!M37</f>
        <v>0</v>
      </c>
      <c r="D13" s="156">
        <f>'SO 12638'!I37</f>
        <v>0</v>
      </c>
      <c r="E13" s="157">
        <f>'SO 12638'!P37</f>
        <v>0</v>
      </c>
      <c r="F13" s="157">
        <f>'SO 12638'!S37</f>
        <v>0</v>
      </c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</row>
    <row r="14" spans="1:26" x14ac:dyDescent="0.25">
      <c r="A14" s="155" t="s">
        <v>368</v>
      </c>
      <c r="B14" s="156">
        <f>'SO 12638'!L41</f>
        <v>0</v>
      </c>
      <c r="C14" s="156">
        <f>'SO 12638'!M41</f>
        <v>0</v>
      </c>
      <c r="D14" s="156">
        <f>'SO 12638'!I41</f>
        <v>0</v>
      </c>
      <c r="E14" s="157">
        <f>'SO 12638'!P41</f>
        <v>0</v>
      </c>
      <c r="F14" s="157">
        <f>'SO 12638'!S41</f>
        <v>0</v>
      </c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</row>
    <row r="15" spans="1:26" x14ac:dyDescent="0.25">
      <c r="A15" s="155" t="s">
        <v>75</v>
      </c>
      <c r="B15" s="156">
        <f>'SO 12638'!L50</f>
        <v>0</v>
      </c>
      <c r="C15" s="156">
        <f>'SO 12638'!M50</f>
        <v>0</v>
      </c>
      <c r="D15" s="156">
        <f>'SO 12638'!I50</f>
        <v>0</v>
      </c>
      <c r="E15" s="157">
        <f>'SO 12638'!P50</f>
        <v>0</v>
      </c>
      <c r="F15" s="157">
        <f>'SO 12638'!S50</f>
        <v>0</v>
      </c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</row>
    <row r="16" spans="1:26" x14ac:dyDescent="0.25">
      <c r="A16" s="155" t="s">
        <v>76</v>
      </c>
      <c r="B16" s="156">
        <f>'SO 12638'!L54</f>
        <v>0</v>
      </c>
      <c r="C16" s="156">
        <f>'SO 12638'!M54</f>
        <v>0</v>
      </c>
      <c r="D16" s="156">
        <f>'SO 12638'!I54</f>
        <v>0</v>
      </c>
      <c r="E16" s="157">
        <f>'SO 12638'!P54</f>
        <v>0</v>
      </c>
      <c r="F16" s="157">
        <f>'SO 12638'!S54</f>
        <v>0</v>
      </c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</row>
    <row r="17" spans="1:26" x14ac:dyDescent="0.25">
      <c r="A17" s="2" t="s">
        <v>69</v>
      </c>
      <c r="B17" s="158">
        <f>'SO 12638'!L56</f>
        <v>0</v>
      </c>
      <c r="C17" s="158">
        <f>'SO 12638'!M56</f>
        <v>0</v>
      </c>
      <c r="D17" s="158">
        <f>'SO 12638'!I56</f>
        <v>0</v>
      </c>
      <c r="E17" s="159">
        <f>'SO 12638'!P56</f>
        <v>0</v>
      </c>
      <c r="F17" s="159">
        <f>'SO 12638'!S56</f>
        <v>0</v>
      </c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</row>
    <row r="18" spans="1:26" x14ac:dyDescent="0.25">
      <c r="A18" s="1"/>
      <c r="B18" s="148"/>
      <c r="C18" s="148"/>
      <c r="D18" s="148"/>
      <c r="E18" s="147"/>
      <c r="F18" s="147"/>
    </row>
    <row r="19" spans="1:26" x14ac:dyDescent="0.25">
      <c r="A19" s="2" t="s">
        <v>77</v>
      </c>
      <c r="B19" s="158"/>
      <c r="C19" s="156"/>
      <c r="D19" s="156"/>
      <c r="E19" s="157"/>
      <c r="F19" s="157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</row>
    <row r="20" spans="1:26" x14ac:dyDescent="0.25">
      <c r="A20" s="155" t="s">
        <v>369</v>
      </c>
      <c r="B20" s="156">
        <f>'SO 12638'!L63</f>
        <v>0</v>
      </c>
      <c r="C20" s="156">
        <f>'SO 12638'!M63</f>
        <v>0</v>
      </c>
      <c r="D20" s="156">
        <f>'SO 12638'!I63</f>
        <v>0</v>
      </c>
      <c r="E20" s="157">
        <f>'SO 12638'!P63</f>
        <v>0</v>
      </c>
      <c r="F20" s="157">
        <f>'SO 12638'!S63</f>
        <v>0</v>
      </c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</row>
    <row r="21" spans="1:26" x14ac:dyDescent="0.25">
      <c r="A21" s="2" t="s">
        <v>77</v>
      </c>
      <c r="B21" s="158">
        <f>'SO 12638'!L65</f>
        <v>0</v>
      </c>
      <c r="C21" s="158">
        <f>'SO 12638'!M65</f>
        <v>0</v>
      </c>
      <c r="D21" s="158">
        <f>'SO 12638'!I65</f>
        <v>0</v>
      </c>
      <c r="E21" s="159">
        <f>'SO 12638'!P65</f>
        <v>0</v>
      </c>
      <c r="F21" s="159">
        <f>'SO 12638'!S65</f>
        <v>0</v>
      </c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</row>
    <row r="22" spans="1:26" x14ac:dyDescent="0.25">
      <c r="A22" s="1"/>
      <c r="B22" s="148"/>
      <c r="C22" s="148"/>
      <c r="D22" s="148"/>
      <c r="E22" s="147"/>
      <c r="F22" s="147"/>
    </row>
    <row r="23" spans="1:26" x14ac:dyDescent="0.25">
      <c r="A23" s="2" t="s">
        <v>89</v>
      </c>
      <c r="B23" s="158">
        <f>'SO 12638'!L66</f>
        <v>0</v>
      </c>
      <c r="C23" s="158">
        <f>'SO 12638'!M66</f>
        <v>0</v>
      </c>
      <c r="D23" s="158">
        <f>'SO 12638'!I66</f>
        <v>0</v>
      </c>
      <c r="E23" s="159">
        <f>'SO 12638'!P66</f>
        <v>0</v>
      </c>
      <c r="F23" s="159">
        <f>'SO 12638'!S66</f>
        <v>0</v>
      </c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</row>
    <row r="24" spans="1:26" x14ac:dyDescent="0.25">
      <c r="A24" s="1"/>
      <c r="B24" s="148"/>
      <c r="C24" s="148"/>
      <c r="D24" s="148"/>
      <c r="E24" s="147"/>
      <c r="F24" s="147"/>
    </row>
    <row r="25" spans="1:26" x14ac:dyDescent="0.25">
      <c r="A25" s="1"/>
      <c r="B25" s="148"/>
      <c r="C25" s="148"/>
      <c r="D25" s="148"/>
      <c r="E25" s="147"/>
      <c r="F25" s="147"/>
    </row>
    <row r="26" spans="1:26" x14ac:dyDescent="0.25">
      <c r="A26" s="1"/>
      <c r="B26" s="148"/>
      <c r="C26" s="148"/>
      <c r="D26" s="148"/>
      <c r="E26" s="147"/>
      <c r="F26" s="147"/>
    </row>
    <row r="27" spans="1:26" x14ac:dyDescent="0.25">
      <c r="A27" s="1"/>
      <c r="B27" s="148"/>
      <c r="C27" s="148"/>
      <c r="D27" s="148"/>
      <c r="E27" s="147"/>
      <c r="F27" s="147"/>
    </row>
    <row r="28" spans="1:26" x14ac:dyDescent="0.25">
      <c r="A28" s="1"/>
      <c r="B28" s="148"/>
      <c r="C28" s="148"/>
      <c r="D28" s="148"/>
      <c r="E28" s="147"/>
      <c r="F28" s="147"/>
    </row>
    <row r="29" spans="1:26" x14ac:dyDescent="0.25">
      <c r="A29" s="1"/>
      <c r="B29" s="148"/>
      <c r="C29" s="148"/>
      <c r="D29" s="148"/>
      <c r="E29" s="147"/>
      <c r="F29" s="147"/>
    </row>
    <row r="30" spans="1:26" x14ac:dyDescent="0.25">
      <c r="A30" s="1"/>
      <c r="B30" s="148"/>
      <c r="C30" s="148"/>
      <c r="D30" s="148"/>
      <c r="E30" s="147"/>
      <c r="F30" s="147"/>
    </row>
    <row r="31" spans="1:26" x14ac:dyDescent="0.25">
      <c r="A31" s="1"/>
      <c r="B31" s="148"/>
      <c r="C31" s="148"/>
      <c r="D31" s="148"/>
      <c r="E31" s="147"/>
      <c r="F31" s="147"/>
    </row>
    <row r="32" spans="1:26" x14ac:dyDescent="0.25">
      <c r="A32" s="1"/>
      <c r="B32" s="148"/>
      <c r="C32" s="148"/>
      <c r="D32" s="148"/>
      <c r="E32" s="147"/>
      <c r="F32" s="147"/>
    </row>
    <row r="33" spans="1:6" x14ac:dyDescent="0.25">
      <c r="A33" s="1"/>
      <c r="B33" s="148"/>
      <c r="C33" s="148"/>
      <c r="D33" s="148"/>
      <c r="E33" s="147"/>
      <c r="F33" s="147"/>
    </row>
    <row r="34" spans="1:6" x14ac:dyDescent="0.25">
      <c r="A34" s="1"/>
      <c r="B34" s="148"/>
      <c r="C34" s="148"/>
      <c r="D34" s="148"/>
      <c r="E34" s="147"/>
      <c r="F34" s="147"/>
    </row>
    <row r="35" spans="1:6" x14ac:dyDescent="0.25">
      <c r="A35" s="1"/>
      <c r="B35" s="148"/>
      <c r="C35" s="148"/>
      <c r="D35" s="148"/>
      <c r="E35" s="147"/>
      <c r="F35" s="147"/>
    </row>
    <row r="36" spans="1:6" x14ac:dyDescent="0.25">
      <c r="A36" s="1"/>
      <c r="B36" s="148"/>
      <c r="C36" s="148"/>
      <c r="D36" s="148"/>
      <c r="E36" s="147"/>
      <c r="F36" s="147"/>
    </row>
    <row r="37" spans="1:6" x14ac:dyDescent="0.25">
      <c r="A37" s="1"/>
      <c r="B37" s="148"/>
      <c r="C37" s="148"/>
      <c r="D37" s="148"/>
      <c r="E37" s="147"/>
      <c r="F37" s="147"/>
    </row>
    <row r="38" spans="1:6" x14ac:dyDescent="0.25">
      <c r="A38" s="1"/>
      <c r="B38" s="148"/>
      <c r="C38" s="148"/>
      <c r="D38" s="148"/>
      <c r="E38" s="147"/>
      <c r="F38" s="147"/>
    </row>
    <row r="39" spans="1:6" x14ac:dyDescent="0.25">
      <c r="A39" s="1"/>
      <c r="B39" s="148"/>
      <c r="C39" s="148"/>
      <c r="D39" s="148"/>
      <c r="E39" s="147"/>
      <c r="F39" s="147"/>
    </row>
    <row r="40" spans="1:6" x14ac:dyDescent="0.25">
      <c r="A40" s="1"/>
      <c r="B40" s="148"/>
      <c r="C40" s="148"/>
      <c r="D40" s="148"/>
      <c r="E40" s="147"/>
      <c r="F40" s="147"/>
    </row>
    <row r="41" spans="1:6" x14ac:dyDescent="0.25">
      <c r="A41" s="1"/>
      <c r="B41" s="148"/>
      <c r="C41" s="148"/>
      <c r="D41" s="148"/>
      <c r="E41" s="147"/>
      <c r="F41" s="147"/>
    </row>
    <row r="42" spans="1:6" x14ac:dyDescent="0.25">
      <c r="A42" s="1"/>
      <c r="B42" s="148"/>
      <c r="C42" s="148"/>
      <c r="D42" s="148"/>
      <c r="E42" s="147"/>
      <c r="F42" s="147"/>
    </row>
    <row r="43" spans="1:6" x14ac:dyDescent="0.25">
      <c r="A43" s="1"/>
      <c r="B43" s="148"/>
      <c r="C43" s="148"/>
      <c r="D43" s="148"/>
      <c r="E43" s="147"/>
      <c r="F43" s="147"/>
    </row>
    <row r="44" spans="1:6" x14ac:dyDescent="0.25">
      <c r="A44" s="1"/>
      <c r="B44" s="148"/>
      <c r="C44" s="148"/>
      <c r="D44" s="148"/>
      <c r="E44" s="147"/>
      <c r="F44" s="147"/>
    </row>
    <row r="45" spans="1:6" x14ac:dyDescent="0.25">
      <c r="A45" s="1"/>
      <c r="B45" s="148"/>
      <c r="C45" s="148"/>
      <c r="D45" s="148"/>
      <c r="E45" s="147"/>
      <c r="F45" s="147"/>
    </row>
    <row r="46" spans="1:6" x14ac:dyDescent="0.25">
      <c r="A46" s="1"/>
      <c r="B46" s="148"/>
      <c r="C46" s="148"/>
      <c r="D46" s="148"/>
      <c r="E46" s="147"/>
      <c r="F46" s="147"/>
    </row>
    <row r="47" spans="1:6" x14ac:dyDescent="0.25">
      <c r="A47" s="1"/>
      <c r="B47" s="148"/>
      <c r="C47" s="148"/>
      <c r="D47" s="148"/>
      <c r="E47" s="147"/>
      <c r="F47" s="147"/>
    </row>
    <row r="48" spans="1:6" x14ac:dyDescent="0.25">
      <c r="A48" s="1"/>
      <c r="B48" s="148"/>
      <c r="C48" s="148"/>
      <c r="D48" s="148"/>
      <c r="E48" s="147"/>
      <c r="F48" s="147"/>
    </row>
    <row r="49" spans="1:6" x14ac:dyDescent="0.25">
      <c r="A49" s="1"/>
      <c r="B49" s="148"/>
      <c r="C49" s="148"/>
      <c r="D49" s="148"/>
      <c r="E49" s="147"/>
      <c r="F49" s="147"/>
    </row>
    <row r="50" spans="1:6" x14ac:dyDescent="0.25">
      <c r="A50" s="1"/>
      <c r="B50" s="148"/>
      <c r="C50" s="148"/>
      <c r="D50" s="148"/>
      <c r="E50" s="147"/>
      <c r="F50" s="147"/>
    </row>
    <row r="51" spans="1:6" x14ac:dyDescent="0.25">
      <c r="A51" s="1"/>
      <c r="B51" s="148"/>
      <c r="C51" s="148"/>
      <c r="D51" s="148"/>
      <c r="E51" s="147"/>
      <c r="F51" s="147"/>
    </row>
    <row r="52" spans="1:6" x14ac:dyDescent="0.25">
      <c r="A52" s="1"/>
      <c r="B52" s="148"/>
      <c r="C52" s="148"/>
      <c r="D52" s="148"/>
      <c r="E52" s="147"/>
      <c r="F52" s="147"/>
    </row>
    <row r="53" spans="1:6" x14ac:dyDescent="0.25">
      <c r="A53" s="1"/>
      <c r="B53" s="148"/>
      <c r="C53" s="148"/>
      <c r="D53" s="148"/>
      <c r="E53" s="147"/>
      <c r="F53" s="147"/>
    </row>
    <row r="54" spans="1:6" x14ac:dyDescent="0.25">
      <c r="A54" s="1"/>
      <c r="B54" s="148"/>
      <c r="C54" s="148"/>
      <c r="D54" s="148"/>
      <c r="E54" s="147"/>
      <c r="F54" s="147"/>
    </row>
    <row r="55" spans="1:6" x14ac:dyDescent="0.25">
      <c r="A55" s="1"/>
      <c r="B55" s="148"/>
      <c r="C55" s="148"/>
      <c r="D55" s="148"/>
      <c r="E55" s="147"/>
      <c r="F55" s="147"/>
    </row>
    <row r="56" spans="1:6" x14ac:dyDescent="0.25">
      <c r="A56" s="1"/>
      <c r="B56" s="148"/>
      <c r="C56" s="148"/>
      <c r="D56" s="148"/>
      <c r="E56" s="147"/>
      <c r="F56" s="147"/>
    </row>
    <row r="57" spans="1:6" x14ac:dyDescent="0.25">
      <c r="A57" s="1"/>
      <c r="B57" s="148"/>
      <c r="C57" s="148"/>
      <c r="D57" s="148"/>
      <c r="E57" s="147"/>
      <c r="F57" s="147"/>
    </row>
    <row r="58" spans="1:6" x14ac:dyDescent="0.25">
      <c r="A58" s="1"/>
      <c r="B58" s="148"/>
      <c r="C58" s="148"/>
      <c r="D58" s="148"/>
      <c r="E58" s="147"/>
      <c r="F58" s="147"/>
    </row>
    <row r="59" spans="1:6" x14ac:dyDescent="0.25">
      <c r="A59" s="1"/>
      <c r="B59" s="148"/>
      <c r="C59" s="148"/>
      <c r="D59" s="148"/>
      <c r="E59" s="147"/>
      <c r="F59" s="147"/>
    </row>
    <row r="60" spans="1:6" x14ac:dyDescent="0.25">
      <c r="A60" s="1"/>
      <c r="B60" s="148"/>
      <c r="C60" s="148"/>
      <c r="D60" s="148"/>
      <c r="E60" s="147"/>
      <c r="F60" s="147"/>
    </row>
    <row r="61" spans="1:6" x14ac:dyDescent="0.25">
      <c r="A61" s="1"/>
      <c r="B61" s="148"/>
      <c r="C61" s="148"/>
      <c r="D61" s="148"/>
      <c r="E61" s="147"/>
      <c r="F61" s="147"/>
    </row>
    <row r="62" spans="1:6" x14ac:dyDescent="0.25">
      <c r="A62" s="1"/>
      <c r="B62" s="148"/>
      <c r="C62" s="148"/>
      <c r="D62" s="148"/>
      <c r="E62" s="147"/>
      <c r="F62" s="147"/>
    </row>
    <row r="63" spans="1:6" x14ac:dyDescent="0.25">
      <c r="A63" s="1"/>
      <c r="B63" s="148"/>
      <c r="C63" s="148"/>
      <c r="D63" s="148"/>
      <c r="E63" s="147"/>
      <c r="F63" s="147"/>
    </row>
    <row r="64" spans="1:6" x14ac:dyDescent="0.25">
      <c r="A64" s="1"/>
      <c r="B64" s="148"/>
      <c r="C64" s="148"/>
      <c r="D64" s="148"/>
      <c r="E64" s="147"/>
      <c r="F64" s="147"/>
    </row>
    <row r="65" spans="1:6" x14ac:dyDescent="0.25">
      <c r="A65" s="1"/>
      <c r="B65" s="148"/>
      <c r="C65" s="148"/>
      <c r="D65" s="148"/>
      <c r="E65" s="147"/>
      <c r="F65" s="147"/>
    </row>
    <row r="66" spans="1:6" x14ac:dyDescent="0.25">
      <c r="A66" s="1"/>
      <c r="B66" s="148"/>
      <c r="C66" s="148"/>
      <c r="D66" s="148"/>
      <c r="E66" s="147"/>
      <c r="F66" s="147"/>
    </row>
    <row r="67" spans="1:6" x14ac:dyDescent="0.25">
      <c r="A67" s="1"/>
      <c r="B67" s="148"/>
      <c r="C67" s="148"/>
      <c r="D67" s="148"/>
      <c r="E67" s="147"/>
      <c r="F67" s="147"/>
    </row>
    <row r="68" spans="1:6" x14ac:dyDescent="0.25">
      <c r="A68" s="1"/>
      <c r="B68" s="148"/>
      <c r="C68" s="148"/>
      <c r="D68" s="148"/>
      <c r="E68" s="147"/>
      <c r="F68" s="147"/>
    </row>
    <row r="69" spans="1:6" x14ac:dyDescent="0.25">
      <c r="A69" s="1"/>
      <c r="B69" s="148"/>
      <c r="C69" s="148"/>
      <c r="D69" s="148"/>
      <c r="E69" s="147"/>
      <c r="F69" s="147"/>
    </row>
    <row r="70" spans="1:6" x14ac:dyDescent="0.25">
      <c r="A70" s="1"/>
      <c r="B70" s="148"/>
      <c r="C70" s="148"/>
      <c r="D70" s="148"/>
      <c r="E70" s="147"/>
      <c r="F70" s="147"/>
    </row>
    <row r="71" spans="1:6" x14ac:dyDescent="0.25">
      <c r="A71" s="1"/>
      <c r="B71" s="148"/>
      <c r="C71" s="148"/>
      <c r="D71" s="148"/>
      <c r="E71" s="147"/>
      <c r="F71" s="147"/>
    </row>
    <row r="72" spans="1:6" x14ac:dyDescent="0.25">
      <c r="A72" s="1"/>
      <c r="B72" s="148"/>
      <c r="C72" s="148"/>
      <c r="D72" s="148"/>
      <c r="E72" s="147"/>
      <c r="F72" s="147"/>
    </row>
    <row r="73" spans="1:6" x14ac:dyDescent="0.25">
      <c r="A73" s="1"/>
      <c r="B73" s="148"/>
      <c r="C73" s="148"/>
      <c r="D73" s="148"/>
      <c r="E73" s="147"/>
      <c r="F73" s="147"/>
    </row>
    <row r="74" spans="1:6" x14ac:dyDescent="0.25">
      <c r="A74" s="1"/>
      <c r="B74" s="148"/>
      <c r="C74" s="148"/>
      <c r="D74" s="148"/>
      <c r="E74" s="147"/>
      <c r="F74" s="147"/>
    </row>
    <row r="75" spans="1:6" x14ac:dyDescent="0.25">
      <c r="A75" s="1"/>
      <c r="B75" s="148"/>
      <c r="C75" s="148"/>
      <c r="D75" s="148"/>
      <c r="E75" s="147"/>
      <c r="F75" s="147"/>
    </row>
    <row r="76" spans="1:6" x14ac:dyDescent="0.25">
      <c r="A76" s="1"/>
      <c r="B76" s="148"/>
      <c r="C76" s="148"/>
      <c r="D76" s="148"/>
      <c r="E76" s="147"/>
      <c r="F76" s="147"/>
    </row>
    <row r="77" spans="1:6" x14ac:dyDescent="0.25">
      <c r="A77" s="1"/>
      <c r="B77" s="148"/>
      <c r="C77" s="148"/>
      <c r="D77" s="148"/>
      <c r="E77" s="147"/>
      <c r="F77" s="147"/>
    </row>
    <row r="78" spans="1:6" x14ac:dyDescent="0.25">
      <c r="A78" s="1"/>
      <c r="B78" s="148"/>
      <c r="C78" s="148"/>
      <c r="D78" s="148"/>
      <c r="E78" s="147"/>
      <c r="F78" s="147"/>
    </row>
    <row r="79" spans="1:6" x14ac:dyDescent="0.25">
      <c r="A79" s="1"/>
      <c r="B79" s="148"/>
      <c r="C79" s="148"/>
      <c r="D79" s="148"/>
      <c r="E79" s="147"/>
      <c r="F79" s="147"/>
    </row>
    <row r="80" spans="1:6" x14ac:dyDescent="0.25">
      <c r="A80" s="1"/>
      <c r="B80" s="148"/>
      <c r="C80" s="148"/>
      <c r="D80" s="148"/>
      <c r="E80" s="147"/>
      <c r="F80" s="147"/>
    </row>
    <row r="81" spans="1:6" x14ac:dyDescent="0.25">
      <c r="A81" s="1"/>
      <c r="B81" s="148"/>
      <c r="C81" s="148"/>
      <c r="D81" s="148"/>
      <c r="E81" s="147"/>
      <c r="F81" s="147"/>
    </row>
    <row r="82" spans="1:6" x14ac:dyDescent="0.25">
      <c r="A82" s="1"/>
      <c r="B82" s="148"/>
      <c r="C82" s="148"/>
      <c r="D82" s="148"/>
      <c r="E82" s="147"/>
      <c r="F82" s="147"/>
    </row>
    <row r="83" spans="1:6" x14ac:dyDescent="0.25">
      <c r="A83" s="1"/>
      <c r="B83" s="148"/>
      <c r="C83" s="148"/>
      <c r="D83" s="148"/>
      <c r="E83" s="147"/>
      <c r="F83" s="147"/>
    </row>
    <row r="84" spans="1:6" x14ac:dyDescent="0.25">
      <c r="A84" s="1"/>
      <c r="B84" s="148"/>
      <c r="C84" s="148"/>
      <c r="D84" s="148"/>
      <c r="E84" s="147"/>
      <c r="F84" s="147"/>
    </row>
    <row r="85" spans="1:6" x14ac:dyDescent="0.25">
      <c r="A85" s="1"/>
      <c r="B85" s="148"/>
      <c r="C85" s="148"/>
      <c r="D85" s="148"/>
      <c r="E85" s="147"/>
      <c r="F85" s="147"/>
    </row>
    <row r="86" spans="1:6" x14ac:dyDescent="0.25">
      <c r="A86" s="1"/>
      <c r="B86" s="148"/>
      <c r="C86" s="148"/>
      <c r="D86" s="148"/>
      <c r="E86" s="147"/>
      <c r="F86" s="147"/>
    </row>
    <row r="87" spans="1:6" x14ac:dyDescent="0.25">
      <c r="A87" s="1"/>
      <c r="B87" s="148"/>
      <c r="C87" s="148"/>
      <c r="D87" s="148"/>
      <c r="E87" s="147"/>
      <c r="F87" s="147"/>
    </row>
    <row r="88" spans="1:6" x14ac:dyDescent="0.25">
      <c r="A88" s="1"/>
      <c r="B88" s="148"/>
      <c r="C88" s="148"/>
      <c r="D88" s="148"/>
      <c r="E88" s="147"/>
      <c r="F88" s="147"/>
    </row>
    <row r="89" spans="1:6" x14ac:dyDescent="0.25">
      <c r="A89" s="1"/>
      <c r="B89" s="148"/>
      <c r="C89" s="148"/>
      <c r="D89" s="148"/>
      <c r="E89" s="147"/>
      <c r="F89" s="147"/>
    </row>
    <row r="90" spans="1:6" x14ac:dyDescent="0.25">
      <c r="A90" s="1"/>
      <c r="B90" s="148"/>
      <c r="C90" s="148"/>
      <c r="D90" s="148"/>
      <c r="E90" s="147"/>
      <c r="F90" s="147"/>
    </row>
    <row r="91" spans="1:6" x14ac:dyDescent="0.25">
      <c r="A91" s="1"/>
      <c r="B91" s="148"/>
      <c r="C91" s="148"/>
      <c r="D91" s="148"/>
      <c r="E91" s="147"/>
      <c r="F91" s="147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workbookViewId="0">
      <pane ySplit="8" topLeftCell="A48" activePane="bottomLeft" state="frozen"/>
      <selection pane="bottomLeft" activeCell="D49" sqref="D49"/>
    </sheetView>
  </sheetViews>
  <sheetFormatPr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9.7109375" customWidth="1"/>
    <col min="7" max="7" width="11.7109375" customWidth="1"/>
    <col min="8" max="8" width="9.7109375" hidden="1" customWidth="1"/>
    <col min="9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</cols>
  <sheetData>
    <row r="1" spans="1:26" x14ac:dyDescent="0.25">
      <c r="A1" s="3"/>
      <c r="B1" s="5" t="s">
        <v>27</v>
      </c>
      <c r="C1" s="3"/>
      <c r="D1" s="3"/>
      <c r="E1" s="5" t="s">
        <v>24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31</v>
      </c>
      <c r="C2" s="3"/>
      <c r="D2" s="3"/>
      <c r="E2" s="5" t="s">
        <v>22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30</v>
      </c>
      <c r="C3" s="3"/>
      <c r="D3" s="3"/>
      <c r="E3" s="5" t="s">
        <v>67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366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3" t="s">
        <v>90</v>
      </c>
      <c r="B8" s="163" t="s">
        <v>91</v>
      </c>
      <c r="C8" s="163" t="s">
        <v>92</v>
      </c>
      <c r="D8" s="163" t="s">
        <v>93</v>
      </c>
      <c r="E8" s="163" t="s">
        <v>94</v>
      </c>
      <c r="F8" s="163" t="s">
        <v>95</v>
      </c>
      <c r="G8" s="163" t="s">
        <v>96</v>
      </c>
      <c r="H8" s="163" t="s">
        <v>59</v>
      </c>
      <c r="I8" s="163" t="s">
        <v>97</v>
      </c>
      <c r="J8" s="163"/>
      <c r="K8" s="163"/>
      <c r="L8" s="163"/>
      <c r="M8" s="163"/>
      <c r="N8" s="163"/>
      <c r="O8" s="163"/>
      <c r="P8" s="163" t="s">
        <v>98</v>
      </c>
      <c r="Q8" s="160"/>
      <c r="R8" s="160"/>
      <c r="S8" s="163" t="s">
        <v>99</v>
      </c>
      <c r="T8" s="161"/>
      <c r="U8" s="161"/>
      <c r="V8" s="161"/>
      <c r="W8" s="161"/>
      <c r="X8" s="161"/>
      <c r="Y8" s="161"/>
      <c r="Z8" s="161"/>
    </row>
    <row r="9" spans="1:26" x14ac:dyDescent="0.25">
      <c r="A9" s="149"/>
      <c r="B9" s="149"/>
      <c r="C9" s="164"/>
      <c r="D9" s="153" t="s">
        <v>69</v>
      </c>
      <c r="E9" s="149"/>
      <c r="F9" s="165"/>
      <c r="G9" s="150"/>
      <c r="H9" s="150"/>
      <c r="I9" s="150"/>
      <c r="J9" s="149"/>
      <c r="K9" s="149"/>
      <c r="L9" s="149"/>
      <c r="M9" s="149"/>
      <c r="N9" s="149"/>
      <c r="O9" s="149"/>
      <c r="P9" s="149"/>
      <c r="Q9" s="152"/>
      <c r="R9" s="152"/>
      <c r="S9" s="149"/>
      <c r="T9" s="152"/>
      <c r="U9" s="152"/>
      <c r="V9" s="152"/>
      <c r="W9" s="152"/>
      <c r="X9" s="152"/>
      <c r="Y9" s="152"/>
      <c r="Z9" s="152"/>
    </row>
    <row r="10" spans="1:26" x14ac:dyDescent="0.25">
      <c r="A10" s="155"/>
      <c r="B10" s="155"/>
      <c r="C10" s="155"/>
      <c r="D10" s="155" t="s">
        <v>70</v>
      </c>
      <c r="E10" s="155"/>
      <c r="F10" s="166"/>
      <c r="G10" s="156"/>
      <c r="H10" s="156"/>
      <c r="I10" s="156"/>
      <c r="J10" s="155"/>
      <c r="K10" s="155"/>
      <c r="L10" s="155"/>
      <c r="M10" s="155"/>
      <c r="N10" s="155"/>
      <c r="O10" s="155"/>
      <c r="P10" s="155"/>
      <c r="Q10" s="152"/>
      <c r="R10" s="152"/>
      <c r="S10" s="155"/>
      <c r="T10" s="152"/>
      <c r="U10" s="152"/>
      <c r="V10" s="152"/>
      <c r="W10" s="152"/>
      <c r="X10" s="152"/>
      <c r="Y10" s="152"/>
      <c r="Z10" s="152"/>
    </row>
    <row r="11" spans="1:26" ht="24.95" customHeight="1" x14ac:dyDescent="0.25">
      <c r="A11" s="170"/>
      <c r="B11" s="167" t="s">
        <v>100</v>
      </c>
      <c r="C11" s="171" t="s">
        <v>370</v>
      </c>
      <c r="D11" s="167" t="s">
        <v>371</v>
      </c>
      <c r="E11" s="167" t="s">
        <v>103</v>
      </c>
      <c r="F11" s="168">
        <v>7.2</v>
      </c>
      <c r="G11" s="169"/>
      <c r="H11" s="169"/>
      <c r="I11" s="169">
        <f t="shared" ref="I11:I23" si="0">ROUND(F11*(G11+H11),2)</f>
        <v>0</v>
      </c>
      <c r="J11" s="167">
        <f t="shared" ref="J11:J23" si="1">ROUND(F11*(N11),2)</f>
        <v>594.94000000000005</v>
      </c>
      <c r="K11" s="1">
        <f t="shared" ref="K11:K23" si="2">ROUND(F11*(O11),2)</f>
        <v>0</v>
      </c>
      <c r="L11" s="1">
        <f t="shared" ref="L11:L21" si="3">ROUND(F11*(G11),2)</f>
        <v>0</v>
      </c>
      <c r="M11" s="1"/>
      <c r="N11" s="1">
        <v>82.63</v>
      </c>
      <c r="O11" s="1"/>
      <c r="P11" s="166"/>
      <c r="Q11" s="172"/>
      <c r="R11" s="172"/>
      <c r="S11" s="166"/>
      <c r="Z11">
        <v>0</v>
      </c>
    </row>
    <row r="12" spans="1:26" ht="24.95" customHeight="1" x14ac:dyDescent="0.25">
      <c r="A12" s="170"/>
      <c r="B12" s="167" t="s">
        <v>100</v>
      </c>
      <c r="C12" s="171" t="s">
        <v>372</v>
      </c>
      <c r="D12" s="167" t="s">
        <v>373</v>
      </c>
      <c r="E12" s="167" t="s">
        <v>103</v>
      </c>
      <c r="F12" s="168">
        <v>495.38600000000002</v>
      </c>
      <c r="G12" s="169"/>
      <c r="H12" s="169"/>
      <c r="I12" s="169">
        <f t="shared" si="0"/>
        <v>0</v>
      </c>
      <c r="J12" s="167">
        <f t="shared" si="1"/>
        <v>1550.56</v>
      </c>
      <c r="K12" s="1">
        <f t="shared" si="2"/>
        <v>0</v>
      </c>
      <c r="L12" s="1">
        <f t="shared" si="3"/>
        <v>0</v>
      </c>
      <c r="M12" s="1"/>
      <c r="N12" s="1">
        <v>3.13</v>
      </c>
      <c r="O12" s="1"/>
      <c r="P12" s="166"/>
      <c r="Q12" s="172"/>
      <c r="R12" s="172"/>
      <c r="S12" s="166"/>
      <c r="Z12">
        <v>0</v>
      </c>
    </row>
    <row r="13" spans="1:26" ht="24.95" customHeight="1" x14ac:dyDescent="0.25">
      <c r="A13" s="170"/>
      <c r="B13" s="167" t="s">
        <v>100</v>
      </c>
      <c r="C13" s="171" t="s">
        <v>374</v>
      </c>
      <c r="D13" s="167" t="s">
        <v>375</v>
      </c>
      <c r="E13" s="167" t="s">
        <v>103</v>
      </c>
      <c r="F13" s="168">
        <v>495.38600000000002</v>
      </c>
      <c r="G13" s="169"/>
      <c r="H13" s="169"/>
      <c r="I13" s="169">
        <f t="shared" si="0"/>
        <v>0</v>
      </c>
      <c r="J13" s="167">
        <f t="shared" si="1"/>
        <v>435.94</v>
      </c>
      <c r="K13" s="1">
        <f t="shared" si="2"/>
        <v>0</v>
      </c>
      <c r="L13" s="1">
        <f t="shared" si="3"/>
        <v>0</v>
      </c>
      <c r="M13" s="1"/>
      <c r="N13" s="1">
        <v>0.88</v>
      </c>
      <c r="O13" s="1"/>
      <c r="P13" s="166"/>
      <c r="Q13" s="172"/>
      <c r="R13" s="172"/>
      <c r="S13" s="166"/>
      <c r="Z13">
        <v>0</v>
      </c>
    </row>
    <row r="14" spans="1:26" ht="24.95" customHeight="1" x14ac:dyDescent="0.25">
      <c r="A14" s="170"/>
      <c r="B14" s="167" t="s">
        <v>100</v>
      </c>
      <c r="C14" s="171" t="s">
        <v>101</v>
      </c>
      <c r="D14" s="167" t="s">
        <v>102</v>
      </c>
      <c r="E14" s="167" t="s">
        <v>103</v>
      </c>
      <c r="F14" s="168">
        <v>21.747</v>
      </c>
      <c r="G14" s="169"/>
      <c r="H14" s="169"/>
      <c r="I14" s="169">
        <f t="shared" si="0"/>
        <v>0</v>
      </c>
      <c r="J14" s="167">
        <f t="shared" si="1"/>
        <v>523.66999999999996</v>
      </c>
      <c r="K14" s="1">
        <f t="shared" si="2"/>
        <v>0</v>
      </c>
      <c r="L14" s="1">
        <f t="shared" si="3"/>
        <v>0</v>
      </c>
      <c r="M14" s="1"/>
      <c r="N14" s="1">
        <v>24.08</v>
      </c>
      <c r="O14" s="1"/>
      <c r="P14" s="166"/>
      <c r="Q14" s="172"/>
      <c r="R14" s="172"/>
      <c r="S14" s="166"/>
      <c r="Z14">
        <v>0</v>
      </c>
    </row>
    <row r="15" spans="1:26" ht="35.1" customHeight="1" x14ac:dyDescent="0.25">
      <c r="A15" s="170"/>
      <c r="B15" s="167" t="s">
        <v>100</v>
      </c>
      <c r="C15" s="171" t="s">
        <v>104</v>
      </c>
      <c r="D15" s="167" t="s">
        <v>105</v>
      </c>
      <c r="E15" s="167" t="s">
        <v>103</v>
      </c>
      <c r="F15" s="168">
        <v>21.747</v>
      </c>
      <c r="G15" s="169"/>
      <c r="H15" s="169"/>
      <c r="I15" s="169">
        <f t="shared" si="0"/>
        <v>0</v>
      </c>
      <c r="J15" s="167">
        <f t="shared" si="1"/>
        <v>148.31</v>
      </c>
      <c r="K15" s="1">
        <f t="shared" si="2"/>
        <v>0</v>
      </c>
      <c r="L15" s="1">
        <f t="shared" si="3"/>
        <v>0</v>
      </c>
      <c r="M15" s="1"/>
      <c r="N15" s="1">
        <v>6.82</v>
      </c>
      <c r="O15" s="1"/>
      <c r="P15" s="166"/>
      <c r="Q15" s="172"/>
      <c r="R15" s="172"/>
      <c r="S15" s="166"/>
      <c r="Z15">
        <v>0</v>
      </c>
    </row>
    <row r="16" spans="1:26" ht="24.95" customHeight="1" x14ac:dyDescent="0.25">
      <c r="A16" s="170"/>
      <c r="B16" s="167" t="s">
        <v>100</v>
      </c>
      <c r="C16" s="171" t="s">
        <v>106</v>
      </c>
      <c r="D16" s="167" t="s">
        <v>107</v>
      </c>
      <c r="E16" s="167" t="s">
        <v>103</v>
      </c>
      <c r="F16" s="168">
        <v>463.13299999999998</v>
      </c>
      <c r="G16" s="169"/>
      <c r="H16" s="169"/>
      <c r="I16" s="169">
        <f t="shared" si="0"/>
        <v>0</v>
      </c>
      <c r="J16" s="167">
        <f t="shared" si="1"/>
        <v>1884.95</v>
      </c>
      <c r="K16" s="1">
        <f t="shared" si="2"/>
        <v>0</v>
      </c>
      <c r="L16" s="1">
        <f t="shared" si="3"/>
        <v>0</v>
      </c>
      <c r="M16" s="1"/>
      <c r="N16" s="1">
        <v>4.07</v>
      </c>
      <c r="O16" s="1"/>
      <c r="P16" s="166"/>
      <c r="Q16" s="172"/>
      <c r="R16" s="172"/>
      <c r="S16" s="166"/>
      <c r="Z16">
        <v>0</v>
      </c>
    </row>
    <row r="17" spans="1:26" ht="24.95" customHeight="1" x14ac:dyDescent="0.25">
      <c r="A17" s="170"/>
      <c r="B17" s="167" t="s">
        <v>100</v>
      </c>
      <c r="C17" s="171" t="s">
        <v>108</v>
      </c>
      <c r="D17" s="167" t="s">
        <v>109</v>
      </c>
      <c r="E17" s="167" t="s">
        <v>103</v>
      </c>
      <c r="F17" s="168">
        <v>463.13299999999998</v>
      </c>
      <c r="G17" s="169"/>
      <c r="H17" s="169"/>
      <c r="I17" s="169">
        <f t="shared" si="0"/>
        <v>0</v>
      </c>
      <c r="J17" s="167">
        <f t="shared" si="1"/>
        <v>3005.73</v>
      </c>
      <c r="K17" s="1">
        <f t="shared" si="2"/>
        <v>0</v>
      </c>
      <c r="L17" s="1">
        <f t="shared" si="3"/>
        <v>0</v>
      </c>
      <c r="M17" s="1"/>
      <c r="N17" s="1">
        <v>6.49</v>
      </c>
      <c r="O17" s="1"/>
      <c r="P17" s="166"/>
      <c r="Q17" s="172"/>
      <c r="R17" s="172"/>
      <c r="S17" s="166"/>
      <c r="Z17">
        <v>0</v>
      </c>
    </row>
    <row r="18" spans="1:26" ht="24.95" customHeight="1" x14ac:dyDescent="0.25">
      <c r="A18" s="170"/>
      <c r="B18" s="167" t="s">
        <v>100</v>
      </c>
      <c r="C18" s="171" t="s">
        <v>110</v>
      </c>
      <c r="D18" s="167" t="s">
        <v>111</v>
      </c>
      <c r="E18" s="167" t="s">
        <v>103</v>
      </c>
      <c r="F18" s="168">
        <v>463.13299999999998</v>
      </c>
      <c r="G18" s="169"/>
      <c r="H18" s="169"/>
      <c r="I18" s="169">
        <f t="shared" si="0"/>
        <v>0</v>
      </c>
      <c r="J18" s="167">
        <f t="shared" si="1"/>
        <v>347.35</v>
      </c>
      <c r="K18" s="1">
        <f t="shared" si="2"/>
        <v>0</v>
      </c>
      <c r="L18" s="1">
        <f t="shared" si="3"/>
        <v>0</v>
      </c>
      <c r="M18" s="1"/>
      <c r="N18" s="1">
        <v>0.75</v>
      </c>
      <c r="O18" s="1"/>
      <c r="P18" s="166"/>
      <c r="Q18" s="172"/>
      <c r="R18" s="172"/>
      <c r="S18" s="166"/>
      <c r="Z18">
        <v>0</v>
      </c>
    </row>
    <row r="19" spans="1:26" ht="24.95" customHeight="1" x14ac:dyDescent="0.25">
      <c r="A19" s="170"/>
      <c r="B19" s="167" t="s">
        <v>100</v>
      </c>
      <c r="C19" s="171" t="s">
        <v>112</v>
      </c>
      <c r="D19" s="167" t="s">
        <v>113</v>
      </c>
      <c r="E19" s="167" t="s">
        <v>114</v>
      </c>
      <c r="F19" s="168">
        <v>370.50599999999997</v>
      </c>
      <c r="G19" s="169"/>
      <c r="H19" s="169"/>
      <c r="I19" s="169">
        <f t="shared" si="0"/>
        <v>0</v>
      </c>
      <c r="J19" s="167">
        <f t="shared" si="1"/>
        <v>2964.05</v>
      </c>
      <c r="K19" s="1">
        <f t="shared" si="2"/>
        <v>0</v>
      </c>
      <c r="L19" s="1">
        <f t="shared" si="3"/>
        <v>0</v>
      </c>
      <c r="M19" s="1"/>
      <c r="N19" s="1">
        <v>8</v>
      </c>
      <c r="O19" s="1"/>
      <c r="P19" s="166"/>
      <c r="Q19" s="172"/>
      <c r="R19" s="172"/>
      <c r="S19" s="166"/>
      <c r="Z19">
        <v>0</v>
      </c>
    </row>
    <row r="20" spans="1:26" ht="24.95" customHeight="1" x14ac:dyDescent="0.25">
      <c r="A20" s="170"/>
      <c r="B20" s="167" t="s">
        <v>100</v>
      </c>
      <c r="C20" s="171" t="s">
        <v>376</v>
      </c>
      <c r="D20" s="167" t="s">
        <v>377</v>
      </c>
      <c r="E20" s="167" t="s">
        <v>103</v>
      </c>
      <c r="F20" s="168">
        <v>54</v>
      </c>
      <c r="G20" s="169"/>
      <c r="H20" s="169"/>
      <c r="I20" s="169">
        <f t="shared" si="0"/>
        <v>0</v>
      </c>
      <c r="J20" s="167">
        <f t="shared" si="1"/>
        <v>174.96</v>
      </c>
      <c r="K20" s="1">
        <f t="shared" si="2"/>
        <v>0</v>
      </c>
      <c r="L20" s="1">
        <f t="shared" si="3"/>
        <v>0</v>
      </c>
      <c r="M20" s="1"/>
      <c r="N20" s="1">
        <v>3.24</v>
      </c>
      <c r="O20" s="1"/>
      <c r="P20" s="166"/>
      <c r="Q20" s="172"/>
      <c r="R20" s="172"/>
      <c r="S20" s="166"/>
      <c r="Z20">
        <v>0</v>
      </c>
    </row>
    <row r="21" spans="1:26" ht="24.95" customHeight="1" x14ac:dyDescent="0.25">
      <c r="A21" s="170"/>
      <c r="B21" s="167" t="s">
        <v>100</v>
      </c>
      <c r="C21" s="171" t="s">
        <v>378</v>
      </c>
      <c r="D21" s="167" t="s">
        <v>379</v>
      </c>
      <c r="E21" s="167" t="s">
        <v>103</v>
      </c>
      <c r="F21" s="168">
        <v>14.337</v>
      </c>
      <c r="G21" s="169"/>
      <c r="H21" s="169"/>
      <c r="I21" s="169">
        <f t="shared" si="0"/>
        <v>0</v>
      </c>
      <c r="J21" s="167">
        <f t="shared" si="1"/>
        <v>20.07</v>
      </c>
      <c r="K21" s="1">
        <f t="shared" si="2"/>
        <v>0</v>
      </c>
      <c r="L21" s="1">
        <f t="shared" si="3"/>
        <v>0</v>
      </c>
      <c r="M21" s="1"/>
      <c r="N21" s="1">
        <v>1.4</v>
      </c>
      <c r="O21" s="1"/>
      <c r="P21" s="166"/>
      <c r="Q21" s="172"/>
      <c r="R21" s="172"/>
      <c r="S21" s="166"/>
      <c r="Z21">
        <v>0</v>
      </c>
    </row>
    <row r="22" spans="1:26" ht="24.95" customHeight="1" x14ac:dyDescent="0.25">
      <c r="A22" s="170"/>
      <c r="B22" s="167" t="s">
        <v>380</v>
      </c>
      <c r="C22" s="171" t="s">
        <v>381</v>
      </c>
      <c r="D22" s="167" t="s">
        <v>382</v>
      </c>
      <c r="E22" s="167" t="s">
        <v>114</v>
      </c>
      <c r="F22" s="168">
        <v>7.6459999999999999</v>
      </c>
      <c r="G22" s="169"/>
      <c r="H22" s="169"/>
      <c r="I22" s="169">
        <f t="shared" si="0"/>
        <v>0</v>
      </c>
      <c r="J22" s="167">
        <f t="shared" si="1"/>
        <v>102</v>
      </c>
      <c r="K22" s="1">
        <f t="shared" si="2"/>
        <v>0</v>
      </c>
      <c r="L22" s="1"/>
      <c r="M22" s="1">
        <f>ROUND(F22*(H22),2)</f>
        <v>0</v>
      </c>
      <c r="N22" s="1">
        <v>13.34</v>
      </c>
      <c r="O22" s="1"/>
      <c r="P22" s="166"/>
      <c r="Q22" s="172"/>
      <c r="R22" s="172"/>
      <c r="S22" s="166"/>
      <c r="Z22">
        <v>0</v>
      </c>
    </row>
    <row r="23" spans="1:26" ht="24.95" customHeight="1" x14ac:dyDescent="0.25">
      <c r="A23" s="170"/>
      <c r="B23" s="167" t="s">
        <v>380</v>
      </c>
      <c r="C23" s="171" t="s">
        <v>383</v>
      </c>
      <c r="D23" s="167" t="s">
        <v>384</v>
      </c>
      <c r="E23" s="167" t="s">
        <v>114</v>
      </c>
      <c r="F23" s="168">
        <v>15.292999999999999</v>
      </c>
      <c r="G23" s="169"/>
      <c r="H23" s="169"/>
      <c r="I23" s="169">
        <f t="shared" si="0"/>
        <v>0</v>
      </c>
      <c r="J23" s="167">
        <f t="shared" si="1"/>
        <v>216.85</v>
      </c>
      <c r="K23" s="1">
        <f t="shared" si="2"/>
        <v>0</v>
      </c>
      <c r="L23" s="1"/>
      <c r="M23" s="1">
        <f>ROUND(F23*(H23),2)</f>
        <v>0</v>
      </c>
      <c r="N23" s="1">
        <v>14.18</v>
      </c>
      <c r="O23" s="1"/>
      <c r="P23" s="166"/>
      <c r="Q23" s="172"/>
      <c r="R23" s="172"/>
      <c r="S23" s="166"/>
      <c r="Z23">
        <v>0</v>
      </c>
    </row>
    <row r="24" spans="1:26" x14ac:dyDescent="0.25">
      <c r="A24" s="155"/>
      <c r="B24" s="155"/>
      <c r="C24" s="155"/>
      <c r="D24" s="155" t="s">
        <v>70</v>
      </c>
      <c r="E24" s="155"/>
      <c r="F24" s="166"/>
      <c r="G24" s="158"/>
      <c r="H24" s="158">
        <f>ROUND((SUM(M10:M23))/1,2)</f>
        <v>0</v>
      </c>
      <c r="I24" s="158">
        <f>ROUND((SUM(I10:I23))/1,2)</f>
        <v>0</v>
      </c>
      <c r="J24" s="155"/>
      <c r="K24" s="155"/>
      <c r="L24" s="155">
        <f>ROUND((SUM(L10:L23))/1,2)</f>
        <v>0</v>
      </c>
      <c r="M24" s="155">
        <f>ROUND((SUM(M10:M23))/1,2)</f>
        <v>0</v>
      </c>
      <c r="N24" s="155"/>
      <c r="O24" s="155"/>
      <c r="P24" s="173">
        <f>ROUND((SUM(P10:P23))/1,2)</f>
        <v>0</v>
      </c>
      <c r="Q24" s="152"/>
      <c r="R24" s="152"/>
      <c r="S24" s="173">
        <f>ROUND((SUM(S10:S23))/1,2)</f>
        <v>0</v>
      </c>
      <c r="T24" s="152"/>
      <c r="U24" s="152"/>
      <c r="V24" s="152"/>
      <c r="W24" s="152"/>
      <c r="X24" s="152"/>
      <c r="Y24" s="152"/>
      <c r="Z24" s="152"/>
    </row>
    <row r="25" spans="1:26" x14ac:dyDescent="0.25">
      <c r="A25" s="1"/>
      <c r="B25" s="1"/>
      <c r="C25" s="1"/>
      <c r="D25" s="1"/>
      <c r="E25" s="1"/>
      <c r="F25" s="162"/>
      <c r="G25" s="148"/>
      <c r="H25" s="148"/>
      <c r="I25" s="148"/>
      <c r="J25" s="1"/>
      <c r="K25" s="1"/>
      <c r="L25" s="1"/>
      <c r="M25" s="1"/>
      <c r="N25" s="1"/>
      <c r="O25" s="1"/>
      <c r="P25" s="1"/>
      <c r="S25" s="1"/>
    </row>
    <row r="26" spans="1:26" x14ac:dyDescent="0.25">
      <c r="A26" s="155"/>
      <c r="B26" s="155"/>
      <c r="C26" s="155"/>
      <c r="D26" s="155" t="s">
        <v>71</v>
      </c>
      <c r="E26" s="155"/>
      <c r="F26" s="166"/>
      <c r="G26" s="156"/>
      <c r="H26" s="156"/>
      <c r="I26" s="156"/>
      <c r="J26" s="155"/>
      <c r="K26" s="155"/>
      <c r="L26" s="155"/>
      <c r="M26" s="155"/>
      <c r="N26" s="155"/>
      <c r="O26" s="155"/>
      <c r="P26" s="155"/>
      <c r="Q26" s="152"/>
      <c r="R26" s="152"/>
      <c r="S26" s="155"/>
      <c r="T26" s="152"/>
      <c r="U26" s="152"/>
      <c r="V26" s="152"/>
      <c r="W26" s="152"/>
      <c r="X26" s="152"/>
      <c r="Y26" s="152"/>
      <c r="Z26" s="152"/>
    </row>
    <row r="27" spans="1:26" ht="24.95" customHeight="1" x14ac:dyDescent="0.25">
      <c r="A27" s="170"/>
      <c r="B27" s="167" t="s">
        <v>115</v>
      </c>
      <c r="C27" s="171" t="s">
        <v>385</v>
      </c>
      <c r="D27" s="167" t="s">
        <v>386</v>
      </c>
      <c r="E27" s="167" t="s">
        <v>118</v>
      </c>
      <c r="F27" s="168">
        <v>18</v>
      </c>
      <c r="G27" s="169"/>
      <c r="H27" s="169"/>
      <c r="I27" s="169">
        <f>ROUND(F27*(G27+H27),2)</f>
        <v>0</v>
      </c>
      <c r="J27" s="167">
        <f>ROUND(F27*(N27),2)</f>
        <v>178.92</v>
      </c>
      <c r="K27" s="1">
        <f>ROUND(F27*(O27),2)</f>
        <v>0</v>
      </c>
      <c r="L27" s="1">
        <f>ROUND(F27*(G27),2)</f>
        <v>0</v>
      </c>
      <c r="M27" s="1"/>
      <c r="N27" s="1">
        <v>9.94</v>
      </c>
      <c r="O27" s="1"/>
      <c r="P27" s="166"/>
      <c r="Q27" s="172"/>
      <c r="R27" s="172"/>
      <c r="S27" s="166"/>
      <c r="Z27">
        <v>0</v>
      </c>
    </row>
    <row r="28" spans="1:26" ht="24.95" customHeight="1" x14ac:dyDescent="0.25">
      <c r="A28" s="170"/>
      <c r="B28" s="167" t="s">
        <v>100</v>
      </c>
      <c r="C28" s="171" t="s">
        <v>387</v>
      </c>
      <c r="D28" s="167" t="s">
        <v>388</v>
      </c>
      <c r="E28" s="167" t="s">
        <v>126</v>
      </c>
      <c r="F28" s="168">
        <v>292.52999999999997</v>
      </c>
      <c r="G28" s="169"/>
      <c r="H28" s="169"/>
      <c r="I28" s="169">
        <f>ROUND(F28*(G28+H28),2)</f>
        <v>0</v>
      </c>
      <c r="J28" s="167">
        <f>ROUND(F28*(N28),2)</f>
        <v>64.36</v>
      </c>
      <c r="K28" s="1">
        <f>ROUND(F28*(O28),2)</f>
        <v>0</v>
      </c>
      <c r="L28" s="1">
        <f>ROUND(F28*(G28),2)</f>
        <v>0</v>
      </c>
      <c r="M28" s="1"/>
      <c r="N28" s="1">
        <v>0.22</v>
      </c>
      <c r="O28" s="1"/>
      <c r="P28" s="166"/>
      <c r="Q28" s="172"/>
      <c r="R28" s="172"/>
      <c r="S28" s="166"/>
      <c r="Z28">
        <v>0</v>
      </c>
    </row>
    <row r="29" spans="1:26" ht="24.95" customHeight="1" x14ac:dyDescent="0.25">
      <c r="A29" s="170"/>
      <c r="B29" s="167" t="s">
        <v>119</v>
      </c>
      <c r="C29" s="171" t="s">
        <v>120</v>
      </c>
      <c r="D29" s="167" t="s">
        <v>121</v>
      </c>
      <c r="E29" s="167" t="s">
        <v>103</v>
      </c>
      <c r="F29" s="168">
        <v>3.9369999999999998</v>
      </c>
      <c r="G29" s="169"/>
      <c r="H29" s="169"/>
      <c r="I29" s="169">
        <f>ROUND(F29*(G29+H29),2)</f>
        <v>0</v>
      </c>
      <c r="J29" s="167">
        <f>ROUND(F29*(N29),2)</f>
        <v>151.34</v>
      </c>
      <c r="K29" s="1">
        <f>ROUND(F29*(O29),2)</f>
        <v>0</v>
      </c>
      <c r="L29" s="1">
        <f>ROUND(F29*(G29),2)</f>
        <v>0</v>
      </c>
      <c r="M29" s="1"/>
      <c r="N29" s="1">
        <v>38.44</v>
      </c>
      <c r="O29" s="1"/>
      <c r="P29" s="166"/>
      <c r="Q29" s="172"/>
      <c r="R29" s="172"/>
      <c r="S29" s="166"/>
      <c r="Z29">
        <v>0</v>
      </c>
    </row>
    <row r="30" spans="1:26" ht="24.95" customHeight="1" x14ac:dyDescent="0.25">
      <c r="A30" s="170"/>
      <c r="B30" s="167" t="s">
        <v>119</v>
      </c>
      <c r="C30" s="171" t="s">
        <v>131</v>
      </c>
      <c r="D30" s="167" t="s">
        <v>132</v>
      </c>
      <c r="E30" s="167" t="s">
        <v>103</v>
      </c>
      <c r="F30" s="168">
        <v>26.06</v>
      </c>
      <c r="G30" s="169"/>
      <c r="H30" s="169"/>
      <c r="I30" s="169">
        <f>ROUND(F30*(G30+H30),2)</f>
        <v>0</v>
      </c>
      <c r="J30" s="167">
        <f>ROUND(F30*(N30),2)</f>
        <v>2254.19</v>
      </c>
      <c r="K30" s="1">
        <f>ROUND(F30*(O30),2)</f>
        <v>0</v>
      </c>
      <c r="L30" s="1">
        <f>ROUND(F30*(G30),2)</f>
        <v>0</v>
      </c>
      <c r="M30" s="1"/>
      <c r="N30" s="1">
        <v>86.5</v>
      </c>
      <c r="O30" s="1"/>
      <c r="P30" s="166"/>
      <c r="Q30" s="172"/>
      <c r="R30" s="172"/>
      <c r="S30" s="166"/>
      <c r="Z30">
        <v>0</v>
      </c>
    </row>
    <row r="31" spans="1:26" x14ac:dyDescent="0.25">
      <c r="A31" s="155"/>
      <c r="B31" s="155"/>
      <c r="C31" s="155"/>
      <c r="D31" s="155" t="s">
        <v>71</v>
      </c>
      <c r="E31" s="155"/>
      <c r="F31" s="166"/>
      <c r="G31" s="158"/>
      <c r="H31" s="158">
        <f>ROUND((SUM(M26:M30))/1,2)</f>
        <v>0</v>
      </c>
      <c r="I31" s="158">
        <f>ROUND((SUM(I26:I30))/1,2)</f>
        <v>0</v>
      </c>
      <c r="J31" s="155"/>
      <c r="K31" s="155"/>
      <c r="L31" s="155">
        <f>ROUND((SUM(L26:L30))/1,2)</f>
        <v>0</v>
      </c>
      <c r="M31" s="155">
        <f>ROUND((SUM(M26:M30))/1,2)</f>
        <v>0</v>
      </c>
      <c r="N31" s="155"/>
      <c r="O31" s="155"/>
      <c r="P31" s="173">
        <f>ROUND((SUM(P26:P30))/1,2)</f>
        <v>0</v>
      </c>
      <c r="Q31" s="152"/>
      <c r="R31" s="152"/>
      <c r="S31" s="173">
        <f>ROUND((SUM(S26:S30))/1,2)</f>
        <v>0</v>
      </c>
      <c r="T31" s="152"/>
      <c r="U31" s="152"/>
      <c r="V31" s="152"/>
      <c r="W31" s="152"/>
      <c r="X31" s="152"/>
      <c r="Y31" s="152"/>
      <c r="Z31" s="152"/>
    </row>
    <row r="32" spans="1:26" x14ac:dyDescent="0.25">
      <c r="A32" s="1"/>
      <c r="B32" s="1"/>
      <c r="C32" s="1"/>
      <c r="D32" s="1"/>
      <c r="E32" s="1"/>
      <c r="F32" s="162"/>
      <c r="G32" s="148"/>
      <c r="H32" s="148"/>
      <c r="I32" s="148"/>
      <c r="J32" s="1"/>
      <c r="K32" s="1"/>
      <c r="L32" s="1"/>
      <c r="M32" s="1"/>
      <c r="N32" s="1"/>
      <c r="O32" s="1"/>
      <c r="P32" s="1"/>
      <c r="S32" s="1"/>
    </row>
    <row r="33" spans="1:26" x14ac:dyDescent="0.25">
      <c r="A33" s="155"/>
      <c r="B33" s="155"/>
      <c r="C33" s="155"/>
      <c r="D33" s="155" t="s">
        <v>367</v>
      </c>
      <c r="E33" s="155"/>
      <c r="F33" s="166"/>
      <c r="G33" s="156"/>
      <c r="H33" s="156"/>
      <c r="I33" s="156"/>
      <c r="J33" s="155"/>
      <c r="K33" s="155"/>
      <c r="L33" s="155"/>
      <c r="M33" s="155"/>
      <c r="N33" s="155"/>
      <c r="O33" s="155"/>
      <c r="P33" s="155"/>
      <c r="Q33" s="152"/>
      <c r="R33" s="152"/>
      <c r="S33" s="155"/>
      <c r="T33" s="152"/>
      <c r="U33" s="152"/>
      <c r="V33" s="152"/>
      <c r="W33" s="152"/>
      <c r="X33" s="152"/>
      <c r="Y33" s="152"/>
      <c r="Z33" s="152"/>
    </row>
    <row r="34" spans="1:26" ht="24.95" customHeight="1" x14ac:dyDescent="0.25">
      <c r="A34" s="170"/>
      <c r="B34" s="167" t="s">
        <v>192</v>
      </c>
      <c r="C34" s="171" t="s">
        <v>389</v>
      </c>
      <c r="D34" s="167" t="s">
        <v>390</v>
      </c>
      <c r="E34" s="167" t="s">
        <v>126</v>
      </c>
      <c r="F34" s="168">
        <v>292.52999999999997</v>
      </c>
      <c r="G34" s="169"/>
      <c r="H34" s="169"/>
      <c r="I34" s="169">
        <f>ROUND(F34*(G34+H34),2)</f>
        <v>0</v>
      </c>
      <c r="J34" s="167">
        <f>ROUND(F34*(N34),2)</f>
        <v>2381.19</v>
      </c>
      <c r="K34" s="1">
        <f>ROUND(F34*(O34),2)</f>
        <v>0</v>
      </c>
      <c r="L34" s="1">
        <f>ROUND(F34*(G34),2)</f>
        <v>0</v>
      </c>
      <c r="M34" s="1"/>
      <c r="N34" s="1">
        <v>8.14</v>
      </c>
      <c r="O34" s="1"/>
      <c r="P34" s="166"/>
      <c r="Q34" s="172"/>
      <c r="R34" s="172"/>
      <c r="S34" s="166"/>
      <c r="Z34">
        <v>0</v>
      </c>
    </row>
    <row r="35" spans="1:26" ht="24.95" customHeight="1" x14ac:dyDescent="0.25">
      <c r="A35" s="170"/>
      <c r="B35" s="167" t="s">
        <v>192</v>
      </c>
      <c r="C35" s="171" t="s">
        <v>391</v>
      </c>
      <c r="D35" s="167" t="s">
        <v>392</v>
      </c>
      <c r="E35" s="167" t="s">
        <v>126</v>
      </c>
      <c r="F35" s="168">
        <v>292.52999999999997</v>
      </c>
      <c r="G35" s="169"/>
      <c r="H35" s="169"/>
      <c r="I35" s="169">
        <f>ROUND(F35*(G35+H35),2)</f>
        <v>0</v>
      </c>
      <c r="J35" s="167">
        <f>ROUND(F35*(N35),2)</f>
        <v>4428.8999999999996</v>
      </c>
      <c r="K35" s="1">
        <f>ROUND(F35*(O35),2)</f>
        <v>0</v>
      </c>
      <c r="L35" s="1">
        <f>ROUND(F35*(G35),2)</f>
        <v>0</v>
      </c>
      <c r="M35" s="1"/>
      <c r="N35" s="1">
        <v>15.14</v>
      </c>
      <c r="O35" s="1"/>
      <c r="P35" s="166"/>
      <c r="Q35" s="172"/>
      <c r="R35" s="172"/>
      <c r="S35" s="166"/>
      <c r="Z35">
        <v>0</v>
      </c>
    </row>
    <row r="36" spans="1:26" ht="24.95" customHeight="1" x14ac:dyDescent="0.25">
      <c r="A36" s="170"/>
      <c r="B36" s="167" t="s">
        <v>351</v>
      </c>
      <c r="C36" s="171" t="s">
        <v>393</v>
      </c>
      <c r="D36" s="167" t="s">
        <v>394</v>
      </c>
      <c r="E36" s="167" t="s">
        <v>126</v>
      </c>
      <c r="F36" s="168">
        <v>295.45499999999998</v>
      </c>
      <c r="G36" s="169"/>
      <c r="H36" s="169"/>
      <c r="I36" s="169">
        <f>ROUND(F36*(G36+H36),2)</f>
        <v>0</v>
      </c>
      <c r="J36" s="167">
        <f>ROUND(F36*(N36),2)</f>
        <v>4443.6400000000003</v>
      </c>
      <c r="K36" s="1">
        <f>ROUND(F36*(O36),2)</f>
        <v>0</v>
      </c>
      <c r="L36" s="1"/>
      <c r="M36" s="1">
        <f>ROUND(F36*(H36),2)</f>
        <v>0</v>
      </c>
      <c r="N36" s="1">
        <v>15.04</v>
      </c>
      <c r="O36" s="1"/>
      <c r="P36" s="166"/>
      <c r="Q36" s="172"/>
      <c r="R36" s="172"/>
      <c r="S36" s="166"/>
      <c r="Z36">
        <v>0</v>
      </c>
    </row>
    <row r="37" spans="1:26" x14ac:dyDescent="0.25">
      <c r="A37" s="155"/>
      <c r="B37" s="155"/>
      <c r="C37" s="155"/>
      <c r="D37" s="155" t="s">
        <v>367</v>
      </c>
      <c r="E37" s="155"/>
      <c r="F37" s="166"/>
      <c r="G37" s="158"/>
      <c r="H37" s="158">
        <f>ROUND((SUM(M33:M36))/1,2)</f>
        <v>0</v>
      </c>
      <c r="I37" s="158">
        <f>ROUND((SUM(I33:I36))/1,2)</f>
        <v>0</v>
      </c>
      <c r="J37" s="155"/>
      <c r="K37" s="155"/>
      <c r="L37" s="155">
        <f>ROUND((SUM(L33:L36))/1,2)</f>
        <v>0</v>
      </c>
      <c r="M37" s="155">
        <f>ROUND((SUM(M33:M36))/1,2)</f>
        <v>0</v>
      </c>
      <c r="N37" s="155"/>
      <c r="O37" s="155"/>
      <c r="P37" s="173">
        <f>ROUND((SUM(P33:P36))/1,2)</f>
        <v>0</v>
      </c>
      <c r="Q37" s="152"/>
      <c r="R37" s="152"/>
      <c r="S37" s="173">
        <f>ROUND((SUM(S33:S36))/1,2)</f>
        <v>0</v>
      </c>
      <c r="T37" s="152"/>
      <c r="U37" s="152"/>
      <c r="V37" s="152"/>
      <c r="W37" s="152"/>
      <c r="X37" s="152"/>
      <c r="Y37" s="152"/>
      <c r="Z37" s="152"/>
    </row>
    <row r="38" spans="1:26" x14ac:dyDescent="0.25">
      <c r="A38" s="1"/>
      <c r="B38" s="1"/>
      <c r="C38" s="1"/>
      <c r="D38" s="1"/>
      <c r="E38" s="1"/>
      <c r="F38" s="162"/>
      <c r="G38" s="148"/>
      <c r="H38" s="148"/>
      <c r="I38" s="148"/>
      <c r="J38" s="1"/>
      <c r="K38" s="1"/>
      <c r="L38" s="1"/>
      <c r="M38" s="1"/>
      <c r="N38" s="1"/>
      <c r="O38" s="1"/>
      <c r="P38" s="1"/>
      <c r="S38" s="1"/>
    </row>
    <row r="39" spans="1:26" x14ac:dyDescent="0.25">
      <c r="A39" s="155"/>
      <c r="B39" s="155"/>
      <c r="C39" s="155"/>
      <c r="D39" s="155" t="s">
        <v>368</v>
      </c>
      <c r="E39" s="155"/>
      <c r="F39" s="166"/>
      <c r="G39" s="156"/>
      <c r="H39" s="156"/>
      <c r="I39" s="156"/>
      <c r="J39" s="155"/>
      <c r="K39" s="155"/>
      <c r="L39" s="155"/>
      <c r="M39" s="155"/>
      <c r="N39" s="155"/>
      <c r="O39" s="155"/>
      <c r="P39" s="155"/>
      <c r="Q39" s="152"/>
      <c r="R39" s="152"/>
      <c r="S39" s="155"/>
      <c r="T39" s="152"/>
      <c r="U39" s="152"/>
      <c r="V39" s="152"/>
      <c r="W39" s="152"/>
      <c r="X39" s="152"/>
      <c r="Y39" s="152"/>
      <c r="Z39" s="152"/>
    </row>
    <row r="40" spans="1:26" ht="24.95" customHeight="1" x14ac:dyDescent="0.25">
      <c r="A40" s="170"/>
      <c r="B40" s="167" t="s">
        <v>136</v>
      </c>
      <c r="C40" s="171" t="s">
        <v>395</v>
      </c>
      <c r="D40" s="167" t="s">
        <v>396</v>
      </c>
      <c r="E40" s="167" t="s">
        <v>118</v>
      </c>
      <c r="F40" s="168">
        <v>1</v>
      </c>
      <c r="G40" s="169"/>
      <c r="H40" s="169"/>
      <c r="I40" s="169">
        <f>ROUND(F40*(G40+H40),2)</f>
        <v>0</v>
      </c>
      <c r="J40" s="167">
        <f>ROUND(F40*(N40),2)</f>
        <v>22.06</v>
      </c>
      <c r="K40" s="1">
        <f>ROUND(F40*(O40),2)</f>
        <v>0</v>
      </c>
      <c r="L40" s="1">
        <f>ROUND(F40*(G40),2)</f>
        <v>0</v>
      </c>
      <c r="M40" s="1"/>
      <c r="N40" s="1">
        <v>22.06</v>
      </c>
      <c r="O40" s="1"/>
      <c r="P40" s="166"/>
      <c r="Q40" s="172"/>
      <c r="R40" s="172"/>
      <c r="S40" s="166"/>
      <c r="Z40">
        <v>0</v>
      </c>
    </row>
    <row r="41" spans="1:26" x14ac:dyDescent="0.25">
      <c r="A41" s="155"/>
      <c r="B41" s="155"/>
      <c r="C41" s="155"/>
      <c r="D41" s="155" t="s">
        <v>368</v>
      </c>
      <c r="E41" s="155"/>
      <c r="F41" s="166"/>
      <c r="G41" s="158"/>
      <c r="H41" s="158">
        <f>ROUND((SUM(M39:M40))/1,2)</f>
        <v>0</v>
      </c>
      <c r="I41" s="158">
        <f>ROUND((SUM(I39:I40))/1,2)</f>
        <v>0</v>
      </c>
      <c r="J41" s="155"/>
      <c r="K41" s="155"/>
      <c r="L41" s="155">
        <f>ROUND((SUM(L39:L40))/1,2)</f>
        <v>0</v>
      </c>
      <c r="M41" s="155">
        <f>ROUND((SUM(M39:M40))/1,2)</f>
        <v>0</v>
      </c>
      <c r="N41" s="155"/>
      <c r="O41" s="155"/>
      <c r="P41" s="173">
        <f>ROUND((SUM(P39:P40))/1,2)</f>
        <v>0</v>
      </c>
      <c r="Q41" s="152"/>
      <c r="R41" s="152"/>
      <c r="S41" s="173">
        <f>ROUND((SUM(S39:S40))/1,2)</f>
        <v>0</v>
      </c>
      <c r="T41" s="152"/>
      <c r="U41" s="152"/>
      <c r="V41" s="152"/>
      <c r="W41" s="152"/>
      <c r="X41" s="152"/>
      <c r="Y41" s="152"/>
      <c r="Z41" s="152"/>
    </row>
    <row r="42" spans="1:26" x14ac:dyDescent="0.25">
      <c r="A42" s="1"/>
      <c r="B42" s="1"/>
      <c r="C42" s="1"/>
      <c r="D42" s="1"/>
      <c r="E42" s="1"/>
      <c r="F42" s="162"/>
      <c r="G42" s="148"/>
      <c r="H42" s="148"/>
      <c r="I42" s="148"/>
      <c r="J42" s="1"/>
      <c r="K42" s="1"/>
      <c r="L42" s="1"/>
      <c r="M42" s="1"/>
      <c r="N42" s="1"/>
      <c r="O42" s="1"/>
      <c r="P42" s="1"/>
      <c r="S42" s="1"/>
    </row>
    <row r="43" spans="1:26" x14ac:dyDescent="0.25">
      <c r="A43" s="155"/>
      <c r="B43" s="155"/>
      <c r="C43" s="155"/>
      <c r="D43" s="155" t="s">
        <v>75</v>
      </c>
      <c r="E43" s="155"/>
      <c r="F43" s="166"/>
      <c r="G43" s="156"/>
      <c r="H43" s="156"/>
      <c r="I43" s="156"/>
      <c r="J43" s="155"/>
      <c r="K43" s="155"/>
      <c r="L43" s="155"/>
      <c r="M43" s="155"/>
      <c r="N43" s="155"/>
      <c r="O43" s="155"/>
      <c r="P43" s="155"/>
      <c r="Q43" s="152"/>
      <c r="R43" s="152"/>
      <c r="S43" s="155"/>
      <c r="T43" s="152"/>
      <c r="U43" s="152"/>
      <c r="V43" s="152"/>
      <c r="W43" s="152"/>
      <c r="X43" s="152"/>
      <c r="Y43" s="152"/>
      <c r="Z43" s="152"/>
    </row>
    <row r="44" spans="1:26" ht="24.95" customHeight="1" x14ac:dyDescent="0.25">
      <c r="A44" s="170"/>
      <c r="B44" s="167" t="s">
        <v>136</v>
      </c>
      <c r="C44" s="171" t="s">
        <v>397</v>
      </c>
      <c r="D44" s="167" t="s">
        <v>398</v>
      </c>
      <c r="E44" s="167" t="s">
        <v>118</v>
      </c>
      <c r="F44" s="168">
        <v>3.6</v>
      </c>
      <c r="G44" s="169"/>
      <c r="H44" s="169"/>
      <c r="I44" s="169">
        <f t="shared" ref="I44:I49" si="4">ROUND(F44*(G44+H44),2)</f>
        <v>0</v>
      </c>
      <c r="J44" s="167">
        <f t="shared" ref="J44:J49" si="5">ROUND(F44*(N44),2)</f>
        <v>33.01</v>
      </c>
      <c r="K44" s="1">
        <f t="shared" ref="K44:K49" si="6">ROUND(F44*(O44),2)</f>
        <v>0</v>
      </c>
      <c r="L44" s="1">
        <f>ROUND(F44*(G44),2)</f>
        <v>0</v>
      </c>
      <c r="M44" s="1"/>
      <c r="N44" s="1">
        <v>9.17</v>
      </c>
      <c r="O44" s="1"/>
      <c r="P44" s="166"/>
      <c r="Q44" s="172"/>
      <c r="R44" s="172"/>
      <c r="S44" s="166"/>
      <c r="Z44">
        <v>0</v>
      </c>
    </row>
    <row r="45" spans="1:26" ht="24.95" customHeight="1" x14ac:dyDescent="0.25">
      <c r="A45" s="170"/>
      <c r="B45" s="167" t="s">
        <v>351</v>
      </c>
      <c r="C45" s="171" t="s">
        <v>399</v>
      </c>
      <c r="D45" s="167" t="s">
        <v>400</v>
      </c>
      <c r="E45" s="167" t="s">
        <v>146</v>
      </c>
      <c r="F45" s="168">
        <v>3.6</v>
      </c>
      <c r="G45" s="169"/>
      <c r="H45" s="169"/>
      <c r="I45" s="169">
        <f t="shared" si="4"/>
        <v>0</v>
      </c>
      <c r="J45" s="167">
        <f t="shared" si="5"/>
        <v>26.68</v>
      </c>
      <c r="K45" s="1">
        <f t="shared" si="6"/>
        <v>0</v>
      </c>
      <c r="L45" s="1"/>
      <c r="M45" s="1">
        <f>ROUND(F45*(H45),2)</f>
        <v>0</v>
      </c>
      <c r="N45" s="1">
        <v>7.41</v>
      </c>
      <c r="O45" s="1"/>
      <c r="P45" s="166"/>
      <c r="Q45" s="172"/>
      <c r="R45" s="172"/>
      <c r="S45" s="166"/>
      <c r="Z45">
        <v>0</v>
      </c>
    </row>
    <row r="46" spans="1:26" ht="35.1" customHeight="1" x14ac:dyDescent="0.25">
      <c r="A46" s="170"/>
      <c r="B46" s="167" t="s">
        <v>136</v>
      </c>
      <c r="C46" s="171" t="s">
        <v>401</v>
      </c>
      <c r="D46" s="167" t="s">
        <v>402</v>
      </c>
      <c r="E46" s="167" t="s">
        <v>118</v>
      </c>
      <c r="F46" s="168">
        <v>17</v>
      </c>
      <c r="G46" s="169"/>
      <c r="H46" s="169"/>
      <c r="I46" s="169">
        <f t="shared" si="4"/>
        <v>0</v>
      </c>
      <c r="J46" s="167">
        <f t="shared" si="5"/>
        <v>325.89</v>
      </c>
      <c r="K46" s="1">
        <f t="shared" si="6"/>
        <v>0</v>
      </c>
      <c r="L46" s="1">
        <f>ROUND(F46*(G46),2)</f>
        <v>0</v>
      </c>
      <c r="M46" s="1"/>
      <c r="N46" s="1">
        <v>19.170000000000002</v>
      </c>
      <c r="O46" s="1"/>
      <c r="P46" s="166"/>
      <c r="Q46" s="172"/>
      <c r="R46" s="172"/>
      <c r="S46" s="166"/>
      <c r="Z46">
        <v>0</v>
      </c>
    </row>
    <row r="47" spans="1:26" ht="35.1" customHeight="1" x14ac:dyDescent="0.25">
      <c r="A47" s="170"/>
      <c r="B47" s="167" t="s">
        <v>351</v>
      </c>
      <c r="C47" s="171" t="s">
        <v>403</v>
      </c>
      <c r="D47" s="167" t="s">
        <v>704</v>
      </c>
      <c r="E47" s="167" t="s">
        <v>146</v>
      </c>
      <c r="F47" s="168">
        <v>17</v>
      </c>
      <c r="G47" s="169"/>
      <c r="H47" s="169"/>
      <c r="I47" s="169">
        <f t="shared" si="4"/>
        <v>0</v>
      </c>
      <c r="J47" s="167">
        <f t="shared" si="5"/>
        <v>1276.53</v>
      </c>
      <c r="K47" s="1">
        <f t="shared" si="6"/>
        <v>0</v>
      </c>
      <c r="L47" s="1"/>
      <c r="M47" s="1">
        <f>ROUND(F47*(H47),2)</f>
        <v>0</v>
      </c>
      <c r="N47" s="1">
        <v>75.09</v>
      </c>
      <c r="O47" s="1"/>
      <c r="P47" s="166"/>
      <c r="Q47" s="172"/>
      <c r="R47" s="172"/>
      <c r="S47" s="166"/>
      <c r="Z47">
        <v>0</v>
      </c>
    </row>
    <row r="48" spans="1:26" ht="35.1" customHeight="1" x14ac:dyDescent="0.25">
      <c r="A48" s="170"/>
      <c r="B48" s="167" t="s">
        <v>351</v>
      </c>
      <c r="C48" s="171" t="s">
        <v>404</v>
      </c>
      <c r="D48" s="167" t="s">
        <v>705</v>
      </c>
      <c r="E48" s="167" t="s">
        <v>146</v>
      </c>
      <c r="F48" s="168">
        <v>34</v>
      </c>
      <c r="G48" s="169"/>
      <c r="H48" s="169"/>
      <c r="I48" s="169">
        <f t="shared" si="4"/>
        <v>0</v>
      </c>
      <c r="J48" s="167">
        <f t="shared" si="5"/>
        <v>1942.42</v>
      </c>
      <c r="K48" s="1">
        <f t="shared" si="6"/>
        <v>0</v>
      </c>
      <c r="L48" s="1"/>
      <c r="M48" s="1">
        <f>ROUND(F48*(H48),2)</f>
        <v>0</v>
      </c>
      <c r="N48" s="1">
        <v>57.13</v>
      </c>
      <c r="O48" s="1"/>
      <c r="P48" s="166"/>
      <c r="Q48" s="172"/>
      <c r="R48" s="172"/>
      <c r="S48" s="166"/>
      <c r="Z48">
        <v>0</v>
      </c>
    </row>
    <row r="49" spans="1:26" ht="24.95" customHeight="1" x14ac:dyDescent="0.25">
      <c r="A49" s="170"/>
      <c r="B49" s="167" t="s">
        <v>136</v>
      </c>
      <c r="C49" s="171" t="s">
        <v>405</v>
      </c>
      <c r="D49" s="167" t="s">
        <v>406</v>
      </c>
      <c r="E49" s="167" t="s">
        <v>146</v>
      </c>
      <c r="F49" s="168">
        <v>1</v>
      </c>
      <c r="G49" s="169"/>
      <c r="H49" s="169"/>
      <c r="I49" s="169">
        <f t="shared" si="4"/>
        <v>0</v>
      </c>
      <c r="J49" s="167">
        <f t="shared" si="5"/>
        <v>124.1</v>
      </c>
      <c r="K49" s="1">
        <f t="shared" si="6"/>
        <v>0</v>
      </c>
      <c r="L49" s="1">
        <f>ROUND(F49*(G49),2)</f>
        <v>0</v>
      </c>
      <c r="M49" s="1"/>
      <c r="N49" s="1">
        <v>124.1</v>
      </c>
      <c r="O49" s="1"/>
      <c r="P49" s="166"/>
      <c r="Q49" s="172"/>
      <c r="R49" s="172"/>
      <c r="S49" s="166"/>
      <c r="Z49">
        <v>0</v>
      </c>
    </row>
    <row r="50" spans="1:26" x14ac:dyDescent="0.25">
      <c r="A50" s="155"/>
      <c r="B50" s="155"/>
      <c r="C50" s="155"/>
      <c r="D50" s="155" t="s">
        <v>75</v>
      </c>
      <c r="E50" s="155"/>
      <c r="F50" s="166"/>
      <c r="G50" s="158"/>
      <c r="H50" s="158">
        <f>ROUND((SUM(M43:M49))/1,2)</f>
        <v>0</v>
      </c>
      <c r="I50" s="158">
        <f>ROUND((SUM(I43:I49))/1,2)</f>
        <v>0</v>
      </c>
      <c r="J50" s="155"/>
      <c r="K50" s="155"/>
      <c r="L50" s="155">
        <f>ROUND((SUM(L43:L49))/1,2)</f>
        <v>0</v>
      </c>
      <c r="M50" s="155">
        <f>ROUND((SUM(M43:M49))/1,2)</f>
        <v>0</v>
      </c>
      <c r="N50" s="155"/>
      <c r="O50" s="155"/>
      <c r="P50" s="173">
        <f>ROUND((SUM(P43:P49))/1,2)</f>
        <v>0</v>
      </c>
      <c r="Q50" s="152"/>
      <c r="R50" s="152"/>
      <c r="S50" s="173">
        <f>ROUND((SUM(S43:S49))/1,2)</f>
        <v>0</v>
      </c>
      <c r="T50" s="152"/>
      <c r="U50" s="152"/>
      <c r="V50" s="152"/>
      <c r="W50" s="152"/>
      <c r="X50" s="152"/>
      <c r="Y50" s="152"/>
      <c r="Z50" s="152"/>
    </row>
    <row r="51" spans="1:26" x14ac:dyDescent="0.25">
      <c r="A51" s="1"/>
      <c r="B51" s="1"/>
      <c r="C51" s="1"/>
      <c r="D51" s="1"/>
      <c r="E51" s="1"/>
      <c r="F51" s="162"/>
      <c r="G51" s="148"/>
      <c r="H51" s="148"/>
      <c r="I51" s="148"/>
      <c r="J51" s="1"/>
      <c r="K51" s="1"/>
      <c r="L51" s="1"/>
      <c r="M51" s="1"/>
      <c r="N51" s="1"/>
      <c r="O51" s="1"/>
      <c r="P51" s="1"/>
      <c r="S51" s="1"/>
    </row>
    <row r="52" spans="1:26" x14ac:dyDescent="0.25">
      <c r="A52" s="155"/>
      <c r="B52" s="155"/>
      <c r="C52" s="155"/>
      <c r="D52" s="155" t="s">
        <v>76</v>
      </c>
      <c r="E52" s="155"/>
      <c r="F52" s="166"/>
      <c r="G52" s="156"/>
      <c r="H52" s="156"/>
      <c r="I52" s="156"/>
      <c r="J52" s="155"/>
      <c r="K52" s="155"/>
      <c r="L52" s="155"/>
      <c r="M52" s="155"/>
      <c r="N52" s="155"/>
      <c r="O52" s="155"/>
      <c r="P52" s="155"/>
      <c r="Q52" s="152"/>
      <c r="R52" s="152"/>
      <c r="S52" s="155"/>
      <c r="T52" s="152"/>
      <c r="U52" s="152"/>
      <c r="V52" s="152"/>
      <c r="W52" s="152"/>
      <c r="X52" s="152"/>
      <c r="Y52" s="152"/>
      <c r="Z52" s="152"/>
    </row>
    <row r="53" spans="1:26" ht="24.95" customHeight="1" x14ac:dyDescent="0.25">
      <c r="A53" s="170"/>
      <c r="B53" s="167" t="s">
        <v>192</v>
      </c>
      <c r="C53" s="171" t="s">
        <v>407</v>
      </c>
      <c r="D53" s="167" t="s">
        <v>408</v>
      </c>
      <c r="E53" s="167" t="s">
        <v>114</v>
      </c>
      <c r="F53" s="168">
        <v>334.60300000000001</v>
      </c>
      <c r="G53" s="169"/>
      <c r="H53" s="169"/>
      <c r="I53" s="169">
        <f>ROUND(F53*(G53+H53),2)</f>
        <v>0</v>
      </c>
      <c r="J53" s="167">
        <f>ROUND(F53*(N53),2)</f>
        <v>471.79</v>
      </c>
      <c r="K53" s="1">
        <f>ROUND(F53*(O53),2)</f>
        <v>0</v>
      </c>
      <c r="L53" s="1">
        <f>ROUND(F53*(G53),2)</f>
        <v>0</v>
      </c>
      <c r="M53" s="1"/>
      <c r="N53" s="1">
        <v>1.41</v>
      </c>
      <c r="O53" s="1"/>
      <c r="P53" s="166"/>
      <c r="Q53" s="172"/>
      <c r="R53" s="172"/>
      <c r="S53" s="166"/>
      <c r="Z53">
        <v>0</v>
      </c>
    </row>
    <row r="54" spans="1:26" x14ac:dyDescent="0.25">
      <c r="A54" s="155"/>
      <c r="B54" s="155"/>
      <c r="C54" s="155"/>
      <c r="D54" s="155" t="s">
        <v>76</v>
      </c>
      <c r="E54" s="155"/>
      <c r="F54" s="166"/>
      <c r="G54" s="158"/>
      <c r="H54" s="158">
        <f>ROUND((SUM(M52:M53))/1,2)</f>
        <v>0</v>
      </c>
      <c r="I54" s="158">
        <f>ROUND((SUM(I52:I53))/1,2)</f>
        <v>0</v>
      </c>
      <c r="J54" s="155"/>
      <c r="K54" s="155"/>
      <c r="L54" s="155">
        <f>ROUND((SUM(L52:L53))/1,2)</f>
        <v>0</v>
      </c>
      <c r="M54" s="155">
        <f>ROUND((SUM(M52:M53))/1,2)</f>
        <v>0</v>
      </c>
      <c r="N54" s="155"/>
      <c r="O54" s="155"/>
      <c r="P54" s="173">
        <f>ROUND((SUM(P52:P53))/1,2)</f>
        <v>0</v>
      </c>
      <c r="Q54" s="152"/>
      <c r="R54" s="152"/>
      <c r="S54" s="173">
        <f>ROUND((SUM(S52:S53))/1,2)</f>
        <v>0</v>
      </c>
      <c r="T54" s="152"/>
      <c r="U54" s="152"/>
      <c r="V54" s="152"/>
      <c r="W54" s="152"/>
      <c r="X54" s="152"/>
      <c r="Y54" s="152"/>
      <c r="Z54" s="152"/>
    </row>
    <row r="55" spans="1:26" x14ac:dyDescent="0.25">
      <c r="A55" s="1"/>
      <c r="B55" s="1"/>
      <c r="C55" s="1"/>
      <c r="D55" s="1"/>
      <c r="E55" s="1"/>
      <c r="F55" s="162"/>
      <c r="G55" s="148"/>
      <c r="H55" s="148"/>
      <c r="I55" s="148"/>
      <c r="J55" s="1"/>
      <c r="K55" s="1"/>
      <c r="L55" s="1"/>
      <c r="M55" s="1"/>
      <c r="N55" s="1"/>
      <c r="O55" s="1"/>
      <c r="P55" s="1"/>
      <c r="S55" s="1"/>
    </row>
    <row r="56" spans="1:26" x14ac:dyDescent="0.25">
      <c r="A56" s="155"/>
      <c r="B56" s="155"/>
      <c r="C56" s="155"/>
      <c r="D56" s="2" t="s">
        <v>69</v>
      </c>
      <c r="E56" s="155"/>
      <c r="F56" s="166"/>
      <c r="G56" s="158"/>
      <c r="H56" s="158">
        <f>ROUND((SUM(M9:M55))/2,2)</f>
        <v>0</v>
      </c>
      <c r="I56" s="158">
        <f>ROUND((SUM(I9:I55))/2,2)</f>
        <v>0</v>
      </c>
      <c r="J56" s="156"/>
      <c r="K56" s="155"/>
      <c r="L56" s="156">
        <f>ROUND((SUM(L9:L55))/2,2)</f>
        <v>0</v>
      </c>
      <c r="M56" s="156">
        <f>ROUND((SUM(M9:M55))/2,2)</f>
        <v>0</v>
      </c>
      <c r="N56" s="155"/>
      <c r="O56" s="155"/>
      <c r="P56" s="173">
        <f>ROUND((SUM(P9:P55))/2,2)</f>
        <v>0</v>
      </c>
      <c r="S56" s="173">
        <f>ROUND((SUM(S9:S55))/2,2)</f>
        <v>0</v>
      </c>
    </row>
    <row r="57" spans="1:26" x14ac:dyDescent="0.25">
      <c r="A57" s="1"/>
      <c r="B57" s="1"/>
      <c r="C57" s="1"/>
      <c r="D57" s="1"/>
      <c r="E57" s="1"/>
      <c r="F57" s="162"/>
      <c r="G57" s="148"/>
      <c r="H57" s="148"/>
      <c r="I57" s="148"/>
      <c r="J57" s="1"/>
      <c r="K57" s="1"/>
      <c r="L57" s="1"/>
      <c r="M57" s="1"/>
      <c r="N57" s="1"/>
      <c r="O57" s="1"/>
      <c r="P57" s="1"/>
      <c r="S57" s="1"/>
    </row>
    <row r="58" spans="1:26" x14ac:dyDescent="0.25">
      <c r="A58" s="155"/>
      <c r="B58" s="155"/>
      <c r="C58" s="155"/>
      <c r="D58" s="2" t="s">
        <v>77</v>
      </c>
      <c r="E58" s="155"/>
      <c r="F58" s="166"/>
      <c r="G58" s="156"/>
      <c r="H58" s="156"/>
      <c r="I58" s="156"/>
      <c r="J58" s="155"/>
      <c r="K58" s="155"/>
      <c r="L58" s="155"/>
      <c r="M58" s="155"/>
      <c r="N58" s="155"/>
      <c r="O58" s="155"/>
      <c r="P58" s="155"/>
      <c r="Q58" s="152"/>
      <c r="R58" s="152"/>
      <c r="S58" s="155"/>
      <c r="T58" s="152"/>
      <c r="U58" s="152"/>
      <c r="V58" s="152"/>
      <c r="W58" s="152"/>
      <c r="X58" s="152"/>
      <c r="Y58" s="152"/>
      <c r="Z58" s="152"/>
    </row>
    <row r="59" spans="1:26" x14ac:dyDescent="0.25">
      <c r="A59" s="155"/>
      <c r="B59" s="155"/>
      <c r="C59" s="155"/>
      <c r="D59" s="155" t="s">
        <v>369</v>
      </c>
      <c r="E59" s="155"/>
      <c r="F59" s="166"/>
      <c r="G59" s="156"/>
      <c r="H59" s="156"/>
      <c r="I59" s="156"/>
      <c r="J59" s="155"/>
      <c r="K59" s="155"/>
      <c r="L59" s="155"/>
      <c r="M59" s="155"/>
      <c r="N59" s="155"/>
      <c r="O59" s="155"/>
      <c r="P59" s="155"/>
      <c r="Q59" s="152"/>
      <c r="R59" s="152"/>
      <c r="S59" s="155"/>
      <c r="T59" s="152"/>
      <c r="U59" s="152"/>
      <c r="V59" s="152"/>
      <c r="W59" s="152"/>
      <c r="X59" s="152"/>
      <c r="Y59" s="152"/>
      <c r="Z59" s="152"/>
    </row>
    <row r="60" spans="1:26" ht="24.95" customHeight="1" x14ac:dyDescent="0.25">
      <c r="A60" s="170"/>
      <c r="B60" s="167" t="s">
        <v>409</v>
      </c>
      <c r="C60" s="171" t="s">
        <v>410</v>
      </c>
      <c r="D60" s="167" t="s">
        <v>411</v>
      </c>
      <c r="E60" s="167" t="s">
        <v>118</v>
      </c>
      <c r="F60" s="168">
        <v>2</v>
      </c>
      <c r="G60" s="169"/>
      <c r="H60" s="169"/>
      <c r="I60" s="169">
        <f>ROUND(F60*(G60+H60),2)</f>
        <v>0</v>
      </c>
      <c r="J60" s="167">
        <f>ROUND(F60*(N60),2)</f>
        <v>43.98</v>
      </c>
      <c r="K60" s="1">
        <f>ROUND(F60*(O60),2)</f>
        <v>0</v>
      </c>
      <c r="L60" s="1">
        <f>ROUND(F60*(G60),2)</f>
        <v>0</v>
      </c>
      <c r="M60" s="1"/>
      <c r="N60" s="1">
        <v>21.99</v>
      </c>
      <c r="O60" s="1"/>
      <c r="P60" s="166"/>
      <c r="Q60" s="172"/>
      <c r="R60" s="172"/>
      <c r="S60" s="166"/>
      <c r="Z60">
        <v>0</v>
      </c>
    </row>
    <row r="61" spans="1:26" ht="24.95" customHeight="1" x14ac:dyDescent="0.25">
      <c r="A61" s="170"/>
      <c r="B61" s="167" t="s">
        <v>136</v>
      </c>
      <c r="C61" s="171" t="s">
        <v>412</v>
      </c>
      <c r="D61" s="167" t="s">
        <v>413</v>
      </c>
      <c r="E61" s="167" t="s">
        <v>146</v>
      </c>
      <c r="F61" s="168">
        <v>2</v>
      </c>
      <c r="G61" s="169"/>
      <c r="H61" s="169"/>
      <c r="I61" s="169">
        <f>ROUND(F61*(G61+H61),2)</f>
        <v>0</v>
      </c>
      <c r="J61" s="167">
        <f>ROUND(F61*(N61),2)</f>
        <v>8.8800000000000008</v>
      </c>
      <c r="K61" s="1">
        <f>ROUND(F61*(O61),2)</f>
        <v>0</v>
      </c>
      <c r="L61" s="1">
        <f>ROUND(F61*(G61),2)</f>
        <v>0</v>
      </c>
      <c r="M61" s="1"/>
      <c r="N61" s="1">
        <v>4.4400000000000004</v>
      </c>
      <c r="O61" s="1"/>
      <c r="P61" s="166"/>
      <c r="Q61" s="172"/>
      <c r="R61" s="172"/>
      <c r="S61" s="166"/>
      <c r="Z61">
        <v>0</v>
      </c>
    </row>
    <row r="62" spans="1:26" ht="24.95" customHeight="1" x14ac:dyDescent="0.25">
      <c r="A62" s="170"/>
      <c r="B62" s="167" t="s">
        <v>409</v>
      </c>
      <c r="C62" s="171" t="s">
        <v>414</v>
      </c>
      <c r="D62" s="167" t="s">
        <v>415</v>
      </c>
      <c r="E62" s="167" t="s">
        <v>236</v>
      </c>
      <c r="F62" s="168">
        <v>1</v>
      </c>
      <c r="G62" s="174"/>
      <c r="H62" s="174"/>
      <c r="I62" s="174">
        <f>ROUND(F62*(G62+H62),2)</f>
        <v>0</v>
      </c>
      <c r="J62" s="167">
        <f>ROUND(F62*(N62),2)</f>
        <v>0.53</v>
      </c>
      <c r="K62" s="1">
        <f>ROUND(F62*(O62),2)</f>
        <v>0</v>
      </c>
      <c r="L62" s="1">
        <f>ROUND(F62*(G62),2)</f>
        <v>0</v>
      </c>
      <c r="M62" s="1"/>
      <c r="N62" s="1">
        <v>0.53</v>
      </c>
      <c r="O62" s="1"/>
      <c r="P62" s="166"/>
      <c r="Q62" s="172"/>
      <c r="R62" s="172"/>
      <c r="S62" s="166"/>
      <c r="Z62">
        <v>0</v>
      </c>
    </row>
    <row r="63" spans="1:26" x14ac:dyDescent="0.25">
      <c r="A63" s="155"/>
      <c r="B63" s="155"/>
      <c r="C63" s="155"/>
      <c r="D63" s="155" t="s">
        <v>369</v>
      </c>
      <c r="E63" s="155"/>
      <c r="F63" s="166"/>
      <c r="G63" s="158"/>
      <c r="H63" s="158"/>
      <c r="I63" s="158">
        <f>ROUND((SUM(I59:I62))/1,2)</f>
        <v>0</v>
      </c>
      <c r="J63" s="155"/>
      <c r="K63" s="155"/>
      <c r="L63" s="155">
        <f>ROUND((SUM(L59:L62))/1,2)</f>
        <v>0</v>
      </c>
      <c r="M63" s="155">
        <f>ROUND((SUM(M59:M62))/1,2)</f>
        <v>0</v>
      </c>
      <c r="N63" s="155"/>
      <c r="O63" s="155"/>
      <c r="P63" s="173">
        <f>ROUND((SUM(P59:P62))/1,2)</f>
        <v>0</v>
      </c>
      <c r="S63" s="166">
        <f>ROUND((SUM(S59:S62))/1,2)</f>
        <v>0</v>
      </c>
    </row>
    <row r="64" spans="1:26" x14ac:dyDescent="0.25">
      <c r="A64" s="1"/>
      <c r="B64" s="1"/>
      <c r="C64" s="1"/>
      <c r="D64" s="1"/>
      <c r="E64" s="1"/>
      <c r="F64" s="162"/>
      <c r="G64" s="148"/>
      <c r="H64" s="148"/>
      <c r="I64" s="148"/>
      <c r="J64" s="1"/>
      <c r="K64" s="1"/>
      <c r="L64" s="1"/>
      <c r="M64" s="1"/>
      <c r="N64" s="1"/>
      <c r="O64" s="1"/>
      <c r="P64" s="1"/>
      <c r="S64" s="1"/>
    </row>
    <row r="65" spans="1:26" x14ac:dyDescent="0.25">
      <c r="A65" s="155"/>
      <c r="B65" s="155"/>
      <c r="C65" s="155"/>
      <c r="D65" s="2" t="s">
        <v>77</v>
      </c>
      <c r="E65" s="155"/>
      <c r="F65" s="166"/>
      <c r="G65" s="158"/>
      <c r="H65" s="158"/>
      <c r="I65" s="158">
        <f>ROUND((SUM(I58:I64))/2,2)</f>
        <v>0</v>
      </c>
      <c r="J65" s="155"/>
      <c r="K65" s="155"/>
      <c r="L65" s="155">
        <f>ROUND((SUM(L58:L64))/2,2)</f>
        <v>0</v>
      </c>
      <c r="M65" s="155">
        <f>ROUND((SUM(M58:M64))/2,2)</f>
        <v>0</v>
      </c>
      <c r="N65" s="155"/>
      <c r="O65" s="155"/>
      <c r="P65" s="173">
        <f>ROUND((SUM(P58:P64))/2,2)</f>
        <v>0</v>
      </c>
      <c r="S65" s="173">
        <f>ROUND((SUM(S58:S64))/2,2)</f>
        <v>0</v>
      </c>
    </row>
    <row r="66" spans="1:26" x14ac:dyDescent="0.25">
      <c r="A66" s="175"/>
      <c r="B66" s="175" t="s">
        <v>13</v>
      </c>
      <c r="C66" s="175"/>
      <c r="D66" s="175"/>
      <c r="E66" s="175"/>
      <c r="F66" s="176" t="s">
        <v>89</v>
      </c>
      <c r="G66" s="177"/>
      <c r="H66" s="177">
        <f>ROUND((SUM(M9:M65))/3,2)</f>
        <v>0</v>
      </c>
      <c r="I66" s="177">
        <f>ROUND((SUM(I9:I65))/3,2)</f>
        <v>0</v>
      </c>
      <c r="J66" s="175"/>
      <c r="K66" s="175">
        <f>ROUND((SUM(K9:K65)),2)</f>
        <v>0</v>
      </c>
      <c r="L66" s="175">
        <f>ROUND((SUM(L9:L65))/3,2)</f>
        <v>0</v>
      </c>
      <c r="M66" s="175">
        <f>ROUND((SUM(M9:M65))/3,2)</f>
        <v>0</v>
      </c>
      <c r="N66" s="175"/>
      <c r="O66" s="175"/>
      <c r="P66" s="176">
        <f>ROUND((SUM(P9:P65))/3,2)</f>
        <v>0</v>
      </c>
      <c r="S66" s="176">
        <f>ROUND((SUM(S9:S65))/3,2)</f>
        <v>0</v>
      </c>
      <c r="Z66">
        <f>(SUM(Z9:Z65))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 xml:space="preserve">&amp;C&amp;B&amp; Rozpočet Výstavba Zberného dvora v obci Tovarné / SO 01 - Zberný dvor - SO 01-2 - Spevnená plocha   </oddHeader>
    <oddFooter>&amp;RStrana &amp;P z &amp;N    &amp;L&amp;7Spracované systémom Systematic®pyramida.wsn, tel.: 051 77 10 585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19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20</v>
      </c>
      <c r="H2" s="16"/>
      <c r="I2" s="27"/>
      <c r="J2" s="31"/>
    </row>
    <row r="3" spans="1:23" ht="18" customHeight="1" x14ac:dyDescent="0.25">
      <c r="A3" s="11"/>
      <c r="B3" s="40" t="s">
        <v>416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22</v>
      </c>
      <c r="J4" s="32"/>
    </row>
    <row r="5" spans="1:23" ht="18" customHeight="1" thickBot="1" x14ac:dyDescent="0.3">
      <c r="A5" s="11"/>
      <c r="B5" s="45" t="s">
        <v>23</v>
      </c>
      <c r="C5" s="20"/>
      <c r="D5" s="17"/>
      <c r="E5" s="17"/>
      <c r="F5" s="46" t="s">
        <v>24</v>
      </c>
      <c r="G5" s="17"/>
      <c r="H5" s="17"/>
      <c r="I5" s="44" t="s">
        <v>25</v>
      </c>
      <c r="J5" s="47" t="s">
        <v>26</v>
      </c>
    </row>
    <row r="6" spans="1:23" ht="18" customHeight="1" thickTop="1" x14ac:dyDescent="0.25">
      <c r="A6" s="11"/>
      <c r="B6" s="56" t="s">
        <v>27</v>
      </c>
      <c r="C6" s="52"/>
      <c r="D6" s="53"/>
      <c r="E6" s="53"/>
      <c r="F6" s="53"/>
      <c r="G6" s="57" t="s">
        <v>28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29</v>
      </c>
      <c r="H7" s="18"/>
      <c r="I7" s="29"/>
      <c r="J7" s="50"/>
    </row>
    <row r="8" spans="1:23" ht="18" customHeight="1" x14ac:dyDescent="0.25">
      <c r="A8" s="11"/>
      <c r="B8" s="45" t="s">
        <v>30</v>
      </c>
      <c r="C8" s="20"/>
      <c r="D8" s="17"/>
      <c r="E8" s="17"/>
      <c r="F8" s="17"/>
      <c r="G8" s="46" t="s">
        <v>28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29</v>
      </c>
      <c r="H9" s="17"/>
      <c r="I9" s="28"/>
      <c r="J9" s="32"/>
    </row>
    <row r="10" spans="1:23" ht="18" customHeight="1" x14ac:dyDescent="0.25">
      <c r="A10" s="11"/>
      <c r="B10" s="45" t="s">
        <v>31</v>
      </c>
      <c r="C10" s="20"/>
      <c r="D10" s="17"/>
      <c r="E10" s="17"/>
      <c r="F10" s="17"/>
      <c r="G10" s="46" t="s">
        <v>28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29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0" t="s">
        <v>32</v>
      </c>
      <c r="C15" s="91" t="s">
        <v>6</v>
      </c>
      <c r="D15" s="91" t="s">
        <v>58</v>
      </c>
      <c r="E15" s="92" t="s">
        <v>59</v>
      </c>
      <c r="F15" s="104" t="s">
        <v>60</v>
      </c>
      <c r="G15" s="59" t="s">
        <v>37</v>
      </c>
      <c r="H15" s="62" t="s">
        <v>38</v>
      </c>
      <c r="I15" s="27"/>
      <c r="J15" s="55"/>
    </row>
    <row r="16" spans="1:23" ht="18" customHeight="1" x14ac:dyDescent="0.25">
      <c r="A16" s="11"/>
      <c r="B16" s="93">
        <v>1</v>
      </c>
      <c r="C16" s="94" t="s">
        <v>33</v>
      </c>
      <c r="D16" s="95">
        <f>'Rekap 12639'!B16</f>
        <v>0</v>
      </c>
      <c r="E16" s="96">
        <f>'Rekap 12639'!C16</f>
        <v>0</v>
      </c>
      <c r="F16" s="105">
        <f>'Rekap 12639'!D16</f>
        <v>0</v>
      </c>
      <c r="G16" s="60">
        <v>6</v>
      </c>
      <c r="H16" s="114" t="s">
        <v>39</v>
      </c>
      <c r="I16" s="128"/>
      <c r="J16" s="125">
        <v>0</v>
      </c>
    </row>
    <row r="17" spans="1:26" ht="18" customHeight="1" x14ac:dyDescent="0.25">
      <c r="A17" s="11"/>
      <c r="B17" s="67">
        <v>2</v>
      </c>
      <c r="C17" s="70" t="s">
        <v>34</v>
      </c>
      <c r="D17" s="77">
        <f>'Rekap 12639'!B21</f>
        <v>0</v>
      </c>
      <c r="E17" s="75">
        <f>'Rekap 12639'!C21</f>
        <v>0</v>
      </c>
      <c r="F17" s="80">
        <f>'Rekap 12639'!D21</f>
        <v>0</v>
      </c>
      <c r="G17" s="61">
        <v>7</v>
      </c>
      <c r="H17" s="115" t="s">
        <v>40</v>
      </c>
      <c r="I17" s="128"/>
      <c r="J17" s="126">
        <f>'SO 12639'!Z64</f>
        <v>0</v>
      </c>
    </row>
    <row r="18" spans="1:26" ht="18" customHeight="1" x14ac:dyDescent="0.25">
      <c r="A18" s="11"/>
      <c r="B18" s="68">
        <v>3</v>
      </c>
      <c r="C18" s="71" t="s">
        <v>35</v>
      </c>
      <c r="D18" s="78"/>
      <c r="E18" s="76"/>
      <c r="F18" s="81"/>
      <c r="G18" s="61">
        <v>8</v>
      </c>
      <c r="H18" s="115" t="s">
        <v>41</v>
      </c>
      <c r="I18" s="128"/>
      <c r="J18" s="126">
        <v>0</v>
      </c>
    </row>
    <row r="19" spans="1:26" ht="18" customHeight="1" x14ac:dyDescent="0.25">
      <c r="A19" s="11"/>
      <c r="B19" s="68">
        <v>4</v>
      </c>
      <c r="C19" s="72"/>
      <c r="D19" s="78"/>
      <c r="E19" s="76"/>
      <c r="F19" s="81"/>
      <c r="G19" s="61">
        <v>9</v>
      </c>
      <c r="H19" s="124"/>
      <c r="I19" s="128"/>
      <c r="J19" s="127"/>
    </row>
    <row r="20" spans="1:26" ht="18" customHeight="1" thickBot="1" x14ac:dyDescent="0.3">
      <c r="A20" s="11"/>
      <c r="B20" s="68">
        <v>5</v>
      </c>
      <c r="C20" s="73" t="s">
        <v>36</v>
      </c>
      <c r="D20" s="79"/>
      <c r="E20" s="99"/>
      <c r="F20" s="106">
        <f>SUM(F16:F19)</f>
        <v>0</v>
      </c>
      <c r="G20" s="61">
        <v>10</v>
      </c>
      <c r="H20" s="115" t="s">
        <v>36</v>
      </c>
      <c r="I20" s="130"/>
      <c r="J20" s="98">
        <f>SUM(J16:J19)</f>
        <v>0</v>
      </c>
    </row>
    <row r="21" spans="1:26" ht="18" customHeight="1" thickTop="1" x14ac:dyDescent="0.25">
      <c r="A21" s="11"/>
      <c r="B21" s="65" t="s">
        <v>48</v>
      </c>
      <c r="C21" s="69" t="s">
        <v>7</v>
      </c>
      <c r="D21" s="74"/>
      <c r="E21" s="19"/>
      <c r="F21" s="97"/>
      <c r="G21" s="65" t="s">
        <v>54</v>
      </c>
      <c r="H21" s="62" t="s">
        <v>7</v>
      </c>
      <c r="I21" s="29"/>
      <c r="J21" s="131"/>
    </row>
    <row r="22" spans="1:26" ht="18" customHeight="1" x14ac:dyDescent="0.25">
      <c r="A22" s="11"/>
      <c r="B22" s="60">
        <v>11</v>
      </c>
      <c r="C22" s="63" t="s">
        <v>49</v>
      </c>
      <c r="D22" s="86"/>
      <c r="E22" s="88" t="s">
        <v>52</v>
      </c>
      <c r="F22" s="80">
        <f>((F16*U22*0)+(F17*V22*0)+(F18*W22*0))/100</f>
        <v>0</v>
      </c>
      <c r="G22" s="60">
        <v>16</v>
      </c>
      <c r="H22" s="114" t="s">
        <v>55</v>
      </c>
      <c r="I22" s="129" t="s">
        <v>52</v>
      </c>
      <c r="J22" s="125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50</v>
      </c>
      <c r="D23" s="66"/>
      <c r="E23" s="88" t="s">
        <v>53</v>
      </c>
      <c r="F23" s="81">
        <f>((F16*U23*0)+(F17*V23*0)+(F18*W23*0))/100</f>
        <v>0</v>
      </c>
      <c r="G23" s="61">
        <v>17</v>
      </c>
      <c r="H23" s="115" t="s">
        <v>56</v>
      </c>
      <c r="I23" s="129" t="s">
        <v>52</v>
      </c>
      <c r="J23" s="126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51</v>
      </c>
      <c r="D24" s="66"/>
      <c r="E24" s="88" t="s">
        <v>52</v>
      </c>
      <c r="F24" s="81">
        <f>((F16*U24*0)+(F17*V24*0)+(F18*W24*0))/100</f>
        <v>0</v>
      </c>
      <c r="G24" s="61">
        <v>18</v>
      </c>
      <c r="H24" s="115" t="s">
        <v>57</v>
      </c>
      <c r="I24" s="129" t="s">
        <v>53</v>
      </c>
      <c r="J24" s="126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89"/>
      <c r="F25" s="87"/>
      <c r="G25" s="61">
        <v>19</v>
      </c>
      <c r="H25" s="124"/>
      <c r="I25" s="128"/>
      <c r="J25" s="127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7"/>
      <c r="G26" s="61">
        <v>20</v>
      </c>
      <c r="H26" s="115" t="s">
        <v>36</v>
      </c>
      <c r="I26" s="130"/>
      <c r="J26" s="98">
        <f>SUM(J22:J25)+SUM(F22:F25)</f>
        <v>0</v>
      </c>
    </row>
    <row r="27" spans="1:26" ht="18" customHeight="1" thickTop="1" x14ac:dyDescent="0.25">
      <c r="A27" s="11"/>
      <c r="B27" s="100"/>
      <c r="C27" s="142" t="s">
        <v>63</v>
      </c>
      <c r="D27" s="135"/>
      <c r="E27" s="101"/>
      <c r="F27" s="30"/>
      <c r="G27" s="108" t="s">
        <v>42</v>
      </c>
      <c r="H27" s="103" t="s">
        <v>43</v>
      </c>
      <c r="I27" s="29"/>
      <c r="J27" s="33"/>
    </row>
    <row r="28" spans="1:26" ht="18" customHeight="1" x14ac:dyDescent="0.25">
      <c r="A28" s="11"/>
      <c r="B28" s="26"/>
      <c r="C28" s="133"/>
      <c r="D28" s="136"/>
      <c r="E28" s="22"/>
      <c r="F28" s="11"/>
      <c r="G28" s="109">
        <v>21</v>
      </c>
      <c r="H28" s="113" t="s">
        <v>44</v>
      </c>
      <c r="I28" s="121"/>
      <c r="J28" s="117">
        <f>F20+J20+F26+J26</f>
        <v>0</v>
      </c>
    </row>
    <row r="29" spans="1:26" ht="18" customHeight="1" x14ac:dyDescent="0.25">
      <c r="A29" s="11"/>
      <c r="B29" s="82"/>
      <c r="C29" s="134"/>
      <c r="D29" s="137"/>
      <c r="E29" s="22"/>
      <c r="F29" s="11"/>
      <c r="G29" s="60">
        <v>22</v>
      </c>
      <c r="H29" s="114" t="s">
        <v>45</v>
      </c>
      <c r="I29" s="122">
        <f>J28-SUM('SO 12639'!K9:'SO 12639'!K63)</f>
        <v>0</v>
      </c>
      <c r="J29" s="118">
        <f>ROUND(((ROUND(I29,2)*20)*1/100),2)</f>
        <v>0</v>
      </c>
    </row>
    <row r="30" spans="1:26" ht="18" customHeight="1" x14ac:dyDescent="0.25">
      <c r="A30" s="11"/>
      <c r="B30" s="23"/>
      <c r="C30" s="124"/>
      <c r="D30" s="128"/>
      <c r="E30" s="22"/>
      <c r="F30" s="11"/>
      <c r="G30" s="61">
        <v>23</v>
      </c>
      <c r="H30" s="115" t="s">
        <v>46</v>
      </c>
      <c r="I30" s="88">
        <f>SUM('SO 12639'!K9:'SO 12639'!K63)</f>
        <v>0</v>
      </c>
      <c r="J30" s="119">
        <f>ROUND(((ROUND(I30,2)*0)/100),2)</f>
        <v>0</v>
      </c>
    </row>
    <row r="31" spans="1:26" ht="18" customHeight="1" x14ac:dyDescent="0.25">
      <c r="A31" s="11"/>
      <c r="B31" s="24"/>
      <c r="C31" s="138"/>
      <c r="D31" s="139"/>
      <c r="E31" s="22"/>
      <c r="F31" s="11"/>
      <c r="G31" s="109">
        <v>24</v>
      </c>
      <c r="H31" s="113" t="s">
        <v>36</v>
      </c>
      <c r="I31" s="112"/>
      <c r="J31" s="132">
        <f>SUM(J28:J30)</f>
        <v>0</v>
      </c>
    </row>
    <row r="32" spans="1:26" ht="18" customHeight="1" thickBot="1" x14ac:dyDescent="0.3">
      <c r="A32" s="11"/>
      <c r="B32" s="48"/>
      <c r="C32" s="116"/>
      <c r="D32" s="123"/>
      <c r="E32" s="83"/>
      <c r="F32" s="84"/>
      <c r="G32" s="60" t="s">
        <v>47</v>
      </c>
      <c r="H32" s="116"/>
      <c r="I32" s="123"/>
      <c r="J32" s="120"/>
    </row>
    <row r="33" spans="1:10" ht="18" customHeight="1" thickTop="1" x14ac:dyDescent="0.25">
      <c r="A33" s="11"/>
      <c r="B33" s="100"/>
      <c r="C33" s="101"/>
      <c r="D33" s="140" t="s">
        <v>61</v>
      </c>
      <c r="E33" s="15"/>
      <c r="F33" s="102"/>
      <c r="G33" s="110">
        <v>26</v>
      </c>
      <c r="H33" s="141" t="s">
        <v>62</v>
      </c>
      <c r="I33" s="30"/>
      <c r="J33" s="111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2"/>
      <c r="C40" s="83"/>
      <c r="D40" s="12"/>
      <c r="E40" s="12"/>
      <c r="F40" s="12"/>
      <c r="G40" s="12"/>
      <c r="H40" s="12"/>
      <c r="I40" s="84"/>
      <c r="J40" s="85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23</vt:i4>
      </vt:variant>
      <vt:variant>
        <vt:lpstr>Pomenované rozsahy</vt:lpstr>
      </vt:variant>
      <vt:variant>
        <vt:i4>14</vt:i4>
      </vt:variant>
    </vt:vector>
  </HeadingPairs>
  <TitlesOfParts>
    <vt:vector size="37" baseType="lpstr">
      <vt:lpstr>Rekapitulácia</vt:lpstr>
      <vt:lpstr>Krycí list stavby</vt:lpstr>
      <vt:lpstr>Kryci_list 12637</vt:lpstr>
      <vt:lpstr>Rekap 12637</vt:lpstr>
      <vt:lpstr>SO 12637</vt:lpstr>
      <vt:lpstr>Kryci_list 12638</vt:lpstr>
      <vt:lpstr>Rekap 12638</vt:lpstr>
      <vt:lpstr>SO 12638</vt:lpstr>
      <vt:lpstr>Kryci_list 12639</vt:lpstr>
      <vt:lpstr>Rekap 12639</vt:lpstr>
      <vt:lpstr>SO 12639</vt:lpstr>
      <vt:lpstr>Kryci_list 12640</vt:lpstr>
      <vt:lpstr>Rekap 12640</vt:lpstr>
      <vt:lpstr>SO 12640</vt:lpstr>
      <vt:lpstr>Kryci_list 12641</vt:lpstr>
      <vt:lpstr>Rekap 12641</vt:lpstr>
      <vt:lpstr>SO 12641</vt:lpstr>
      <vt:lpstr>Kryci_list 12642</vt:lpstr>
      <vt:lpstr>Rekap 12642</vt:lpstr>
      <vt:lpstr>SO 12642</vt:lpstr>
      <vt:lpstr>Kryci_list 12643</vt:lpstr>
      <vt:lpstr>Rekap 12643</vt:lpstr>
      <vt:lpstr>SO 12643</vt:lpstr>
      <vt:lpstr>'Rekap 12637'!Názvy_tlače</vt:lpstr>
      <vt:lpstr>'Rekap 12638'!Názvy_tlače</vt:lpstr>
      <vt:lpstr>'Rekap 12639'!Názvy_tlače</vt:lpstr>
      <vt:lpstr>'Rekap 12640'!Názvy_tlače</vt:lpstr>
      <vt:lpstr>'Rekap 12641'!Názvy_tlače</vt:lpstr>
      <vt:lpstr>'Rekap 12642'!Názvy_tlače</vt:lpstr>
      <vt:lpstr>'Rekap 12643'!Názvy_tlače</vt:lpstr>
      <vt:lpstr>'SO 12637'!Názvy_tlače</vt:lpstr>
      <vt:lpstr>'SO 12638'!Názvy_tlače</vt:lpstr>
      <vt:lpstr>'SO 12639'!Názvy_tlače</vt:lpstr>
      <vt:lpstr>'SO 12640'!Názvy_tlače</vt:lpstr>
      <vt:lpstr>'SO 12641'!Názvy_tlače</vt:lpstr>
      <vt:lpstr>'SO 12642'!Názvy_tlače</vt:lpstr>
      <vt:lpstr>'SO 12643'!Názvy_tlače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Halgaš</dc:creator>
  <cp:lastModifiedBy>Ján Halgaš</cp:lastModifiedBy>
  <dcterms:created xsi:type="dcterms:W3CDTF">2018-03-22T20:00:27Z</dcterms:created>
  <dcterms:modified xsi:type="dcterms:W3CDTF">2018-03-23T06:24:35Z</dcterms:modified>
</cp:coreProperties>
</file>